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УПРАВЛЕНИЕ ПО БЮДЖЕТУ\ДУМЫ\2026 год\на сайт проект\"/>
    </mc:Choice>
  </mc:AlternateContent>
  <xr:revisionPtr revIDLastSave="0" documentId="13_ncr:1_{C9BA78BA-9401-4E5A-9B46-F38971334C2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оходы" sheetId="1" r:id="rId1"/>
  </sheets>
  <definedNames>
    <definedName name="_xlnm._FilterDatabase" localSheetId="0" hidden="1">доходы!$A$2:$H$37</definedName>
    <definedName name="APPT" localSheetId="0">доходы!#REF!</definedName>
    <definedName name="FIO" localSheetId="0">доходы!#REF!</definedName>
    <definedName name="SIGN" localSheetId="0">доходы!#REF!</definedName>
    <definedName name="Z_0802AC52_9BE3_448E_99B9_F0CAE3C10C31_.wvu.FilterData" localSheetId="0" hidden="1">доходы!$A$2:$F$37</definedName>
    <definedName name="Z_160F787A_22F3_43B5_9A33_36FAC870A14F_.wvu.FilterData" localSheetId="0" hidden="1">доходы!$A$2:$F$37</definedName>
    <definedName name="Z_160F787A_22F3_43B5_9A33_36FAC870A14F_.wvu.PrintArea" localSheetId="0" hidden="1">доходы!$A$1:$H$37</definedName>
    <definedName name="Z_160F787A_22F3_43B5_9A33_36FAC870A14F_.wvu.PrintTitles" localSheetId="0" hidden="1">доходы!$2:$2</definedName>
    <definedName name="Z_B3365E97_AD1B_44E7_A643_0049F1E0C955_.wvu.FilterData" localSheetId="0" hidden="1">доходы!$A$2:$F$37</definedName>
    <definedName name="Z_B3365E97_AD1B_44E7_A643_0049F1E0C955_.wvu.PrintArea" localSheetId="0" hidden="1">доходы!$A$1:$H$37</definedName>
    <definedName name="Z_B3365E97_AD1B_44E7_A643_0049F1E0C955_.wvu.PrintTitles" localSheetId="0" hidden="1">доходы!$2:$2</definedName>
    <definedName name="_xlnm.Print_Titles" localSheetId="0">доходы!$2:$2</definedName>
    <definedName name="_xlnm.Print_Area" localSheetId="0">доходы!$A$1:$L$62</definedName>
  </definedNames>
  <calcPr calcId="191029" iterate="1" fullPrecision="0"/>
  <customWorkbookViews>
    <customWorkbookView name="Маганёва Екатерина Николаевна - Личное представление" guid="{160F787A-22F3-43B5-9A33-36FAC870A14F}" mergeInterval="0" personalView="1" maximized="1" xWindow="-8" yWindow="-8" windowWidth="1296" windowHeight="1000" activeSheetId="1"/>
    <customWorkbookView name="Вершинина Мария Игоревна - Личное представление" guid="{B3365E97-AD1B-44E7-A643-0049F1E0C955}" mergeInterval="0" personalView="1" maximized="1" windowWidth="1276" windowHeight="779" activeSheetId="1"/>
  </customWorkbookViews>
</workbook>
</file>

<file path=xl/calcChain.xml><?xml version="1.0" encoding="utf-8"?>
<calcChain xmlns="http://schemas.openxmlformats.org/spreadsheetml/2006/main">
  <c r="I59" i="1" l="1"/>
  <c r="I57" i="1"/>
  <c r="I55" i="1"/>
  <c r="I33" i="1"/>
  <c r="I28" i="1"/>
  <c r="I24" i="1"/>
  <c r="I18" i="1"/>
  <c r="I15" i="1"/>
  <c r="I10" i="1"/>
  <c r="I4" i="1"/>
  <c r="K7" i="1"/>
  <c r="E24" i="1"/>
  <c r="L26" i="1" l="1"/>
  <c r="K26" i="1"/>
  <c r="K27" i="1"/>
  <c r="J26" i="1"/>
  <c r="J27" i="1"/>
  <c r="I26" i="1"/>
  <c r="I27" i="1"/>
  <c r="E45" i="1"/>
  <c r="D45" i="1"/>
  <c r="D24" i="1"/>
  <c r="I7" i="1" l="1"/>
  <c r="I9" i="1"/>
  <c r="I11" i="1"/>
  <c r="I12" i="1"/>
  <c r="I13" i="1"/>
  <c r="I14" i="1"/>
  <c r="I16" i="1"/>
  <c r="I17" i="1"/>
  <c r="I20" i="1"/>
  <c r="I22" i="1"/>
  <c r="I23" i="1"/>
  <c r="I25" i="1"/>
  <c r="I30" i="1"/>
  <c r="I32" i="1"/>
  <c r="I35" i="1"/>
  <c r="I36" i="1"/>
  <c r="I37" i="1"/>
  <c r="I39" i="1"/>
  <c r="I40" i="1"/>
  <c r="I41" i="1"/>
  <c r="I42" i="1"/>
  <c r="I43" i="1"/>
  <c r="I44" i="1"/>
  <c r="I46" i="1"/>
  <c r="I47" i="1"/>
  <c r="I48" i="1"/>
  <c r="I49" i="1"/>
  <c r="I52" i="1"/>
  <c r="I53" i="1"/>
  <c r="I54" i="1"/>
  <c r="I56" i="1"/>
  <c r="I58" i="1"/>
  <c r="I60" i="1"/>
  <c r="K9" i="1"/>
  <c r="K11" i="1"/>
  <c r="K12" i="1"/>
  <c r="K13" i="1"/>
  <c r="K14" i="1"/>
  <c r="K16" i="1"/>
  <c r="K17" i="1"/>
  <c r="K18" i="1"/>
  <c r="K20" i="1"/>
  <c r="K22" i="1"/>
  <c r="K23" i="1"/>
  <c r="K25" i="1"/>
  <c r="K28" i="1"/>
  <c r="K30" i="1"/>
  <c r="K32" i="1"/>
  <c r="K33" i="1"/>
  <c r="K35" i="1"/>
  <c r="K36" i="1"/>
  <c r="K37" i="1"/>
  <c r="K39" i="1"/>
  <c r="K40" i="1"/>
  <c r="K41" i="1"/>
  <c r="K42" i="1"/>
  <c r="K43" i="1"/>
  <c r="K44" i="1"/>
  <c r="K46" i="1"/>
  <c r="K47" i="1"/>
  <c r="K48" i="1"/>
  <c r="K49" i="1"/>
  <c r="K52" i="1"/>
  <c r="K53" i="1"/>
  <c r="K54" i="1"/>
  <c r="K55" i="1"/>
  <c r="K56" i="1"/>
  <c r="K57" i="1"/>
  <c r="K58" i="1"/>
  <c r="K59" i="1"/>
  <c r="K60" i="1"/>
  <c r="J49" i="1" l="1"/>
  <c r="J7" i="1" l="1"/>
  <c r="J9" i="1"/>
  <c r="J11" i="1"/>
  <c r="J12" i="1"/>
  <c r="J13" i="1"/>
  <c r="J14" i="1"/>
  <c r="J16" i="1"/>
  <c r="J17" i="1"/>
  <c r="J18" i="1"/>
  <c r="J20" i="1"/>
  <c r="J25" i="1"/>
  <c r="J28" i="1"/>
  <c r="J30" i="1"/>
  <c r="J32" i="1"/>
  <c r="J33" i="1"/>
  <c r="J35" i="1"/>
  <c r="J36" i="1"/>
  <c r="J37" i="1"/>
  <c r="J39" i="1"/>
  <c r="J40" i="1"/>
  <c r="J41" i="1"/>
  <c r="J42" i="1"/>
  <c r="J43" i="1"/>
  <c r="J44" i="1"/>
  <c r="J46" i="1"/>
  <c r="J48" i="1"/>
  <c r="J52" i="1"/>
  <c r="J53" i="1"/>
  <c r="J54" i="1"/>
  <c r="J55" i="1"/>
  <c r="J56" i="1"/>
  <c r="J57" i="1"/>
  <c r="J59" i="1"/>
  <c r="J60" i="1"/>
  <c r="E38" i="1"/>
  <c r="E6" i="1" l="1"/>
  <c r="E19" i="1" l="1"/>
  <c r="K6" i="1" l="1"/>
  <c r="D19" i="1" l="1"/>
  <c r="J19" i="1" l="1"/>
  <c r="I19" i="1"/>
  <c r="E21" i="1"/>
  <c r="F21" i="1"/>
  <c r="G21" i="1"/>
  <c r="H21" i="1"/>
  <c r="K21" i="1" l="1"/>
  <c r="D21" i="1"/>
  <c r="I21" i="1" l="1"/>
  <c r="L7" i="1"/>
  <c r="L9" i="1"/>
  <c r="L11" i="1"/>
  <c r="L13" i="1"/>
  <c r="L14" i="1"/>
  <c r="L16" i="1"/>
  <c r="L17" i="1"/>
  <c r="L18" i="1"/>
  <c r="L20" i="1"/>
  <c r="L25" i="1"/>
  <c r="L28" i="1"/>
  <c r="L30" i="1"/>
  <c r="L32" i="1"/>
  <c r="L33" i="1"/>
  <c r="L35" i="1"/>
  <c r="L36" i="1"/>
  <c r="L37" i="1"/>
  <c r="L39" i="1"/>
  <c r="L40" i="1"/>
  <c r="L41" i="1"/>
  <c r="L43" i="1"/>
  <c r="L44" i="1"/>
  <c r="L48" i="1"/>
  <c r="L52" i="1"/>
  <c r="L53" i="1"/>
  <c r="L54" i="1"/>
  <c r="L55" i="1"/>
  <c r="L57" i="1"/>
  <c r="L59" i="1"/>
  <c r="L60" i="1"/>
  <c r="F45" i="1" l="1"/>
  <c r="K45" i="1" s="1"/>
  <c r="G45" i="1"/>
  <c r="H45" i="1"/>
  <c r="I45" i="1" l="1"/>
  <c r="J45" i="1"/>
  <c r="L45" i="1"/>
  <c r="F24" i="1"/>
  <c r="G24" i="1"/>
  <c r="H24" i="1"/>
  <c r="F19" i="1"/>
  <c r="K19" i="1" s="1"/>
  <c r="G19" i="1"/>
  <c r="H19" i="1"/>
  <c r="K24" i="1" l="1"/>
  <c r="J24" i="1"/>
  <c r="L19" i="1"/>
  <c r="L24" i="1"/>
  <c r="E51" i="1"/>
  <c r="F51" i="1"/>
  <c r="G51" i="1"/>
  <c r="G50" i="1" s="1"/>
  <c r="H51" i="1"/>
  <c r="H50" i="1" s="1"/>
  <c r="F38" i="1"/>
  <c r="K38" i="1" s="1"/>
  <c r="G38" i="1"/>
  <c r="H38" i="1"/>
  <c r="E34" i="1"/>
  <c r="F34" i="1"/>
  <c r="K34" i="1" s="1"/>
  <c r="G34" i="1"/>
  <c r="H34" i="1"/>
  <c r="E31" i="1"/>
  <c r="F31" i="1"/>
  <c r="G31" i="1"/>
  <c r="H31" i="1"/>
  <c r="E29" i="1"/>
  <c r="F29" i="1"/>
  <c r="K29" i="1" s="1"/>
  <c r="G29" i="1"/>
  <c r="H29" i="1"/>
  <c r="E15" i="1"/>
  <c r="F15" i="1"/>
  <c r="G15" i="1"/>
  <c r="H15" i="1"/>
  <c r="E10" i="1"/>
  <c r="F10" i="1"/>
  <c r="G10" i="1"/>
  <c r="H10" i="1"/>
  <c r="E8" i="1"/>
  <c r="F8" i="1"/>
  <c r="G8" i="1"/>
  <c r="H8" i="1"/>
  <c r="D51" i="1"/>
  <c r="D50" i="1" s="1"/>
  <c r="D38" i="1"/>
  <c r="D34" i="1"/>
  <c r="K51" i="1" l="1"/>
  <c r="K10" i="1"/>
  <c r="E5" i="1"/>
  <c r="I34" i="1"/>
  <c r="J34" i="1"/>
  <c r="I51" i="1"/>
  <c r="J51" i="1"/>
  <c r="E50" i="1"/>
  <c r="J38" i="1"/>
  <c r="I38" i="1"/>
  <c r="K8" i="1"/>
  <c r="K15" i="1"/>
  <c r="K31" i="1"/>
  <c r="L15" i="1"/>
  <c r="L31" i="1"/>
  <c r="L38" i="1"/>
  <c r="L29" i="1"/>
  <c r="L8" i="1"/>
  <c r="L6" i="1"/>
  <c r="L10" i="1"/>
  <c r="L34" i="1"/>
  <c r="F50" i="1"/>
  <c r="L51" i="1"/>
  <c r="F5" i="1"/>
  <c r="H5" i="1"/>
  <c r="H4" i="1" s="1"/>
  <c r="G5" i="1"/>
  <c r="G4" i="1" s="1"/>
  <c r="K50" i="1" l="1"/>
  <c r="K5" i="1"/>
  <c r="F4" i="1"/>
  <c r="I50" i="1"/>
  <c r="J50" i="1"/>
  <c r="E4" i="1"/>
  <c r="L50" i="1"/>
  <c r="L5" i="1"/>
  <c r="K4" i="1" l="1"/>
  <c r="D15" i="1"/>
  <c r="D6" i="1"/>
  <c r="I6" i="1" l="1"/>
  <c r="J6" i="1"/>
  <c r="J15" i="1"/>
  <c r="D31" i="1"/>
  <c r="D29" i="1"/>
  <c r="D10" i="1"/>
  <c r="D8" i="1"/>
  <c r="I8" i="1" l="1"/>
  <c r="J8" i="1"/>
  <c r="I31" i="1"/>
  <c r="J31" i="1"/>
  <c r="J10" i="1"/>
  <c r="J29" i="1"/>
  <c r="I29" i="1"/>
  <c r="D5" i="1"/>
  <c r="D4" i="1" l="1"/>
  <c r="I5" i="1"/>
  <c r="J5" i="1"/>
  <c r="L4" i="1"/>
  <c r="J4" i="1" l="1"/>
</calcChain>
</file>

<file path=xl/sharedStrings.xml><?xml version="1.0" encoding="utf-8"?>
<sst xmlns="http://schemas.openxmlformats.org/spreadsheetml/2006/main" count="183" uniqueCount="179">
  <si>
    <t>№ п/п</t>
  </si>
  <si>
    <t>1.</t>
  </si>
  <si>
    <t>2.</t>
  </si>
  <si>
    <t>3.</t>
  </si>
  <si>
    <t>4.</t>
  </si>
  <si>
    <t>5.</t>
  </si>
  <si>
    <t>6.</t>
  </si>
  <si>
    <t>8.</t>
  </si>
  <si>
    <t>9.</t>
  </si>
  <si>
    <t>10.</t>
  </si>
  <si>
    <t>11.</t>
  </si>
  <si>
    <t>12.</t>
  </si>
  <si>
    <t>13.</t>
  </si>
  <si>
    <t>14.</t>
  </si>
  <si>
    <t>000 1 00 00000 00 0000 000</t>
  </si>
  <si>
    <t>000 1 01 00000 00 0000 000</t>
  </si>
  <si>
    <t>000 1 01 02000 01 0000 110</t>
  </si>
  <si>
    <t>000 1 03 00000 00 0000 000</t>
  </si>
  <si>
    <t>000 1 03 02000 01 0000 110</t>
  </si>
  <si>
    <t>000 1 05 00000 00 0000 000</t>
  </si>
  <si>
    <t>000 1 05 01000 00 0000 110</t>
  </si>
  <si>
    <t>000 1 05 02000 02 0000 110</t>
  </si>
  <si>
    <t>000 1 05 03000 01 0000 110</t>
  </si>
  <si>
    <t>000 1 05 04000 02 0000 110</t>
  </si>
  <si>
    <t>000 1 06 00000 00 0000 000</t>
  </si>
  <si>
    <t>000 1 06 01000 00 0000 110</t>
  </si>
  <si>
    <t>000 1 06 06000 00 0000 110</t>
  </si>
  <si>
    <t>000 1 08 00000 00 0000 000</t>
  </si>
  <si>
    <t>000 1 08 03000 01 0000 110</t>
  </si>
  <si>
    <t>000 1 09 00000 00 0000 000</t>
  </si>
  <si>
    <t>000 1 11 00000 00 0000 000</t>
  </si>
  <si>
    <t>000 1 11 05000 00 0000 120</t>
  </si>
  <si>
    <t xml:space="preserve">000 1 11 09000 00 0000 120 </t>
  </si>
  <si>
    <t>000 1 12 00000 00 0000 000</t>
  </si>
  <si>
    <t>000 1 12 01000 01 0000 120</t>
  </si>
  <si>
    <t>000 1 13 00000 00 0000 000</t>
  </si>
  <si>
    <t>000 1 13 01000 00 0000 130</t>
  </si>
  <si>
    <t>000 1 13 02000 00 0000 130</t>
  </si>
  <si>
    <t>000 1 14 00000 00 0000 000</t>
  </si>
  <si>
    <t>000 1 14 01000 00 0000 410</t>
  </si>
  <si>
    <t>000 1 14 02000 00 0000 000</t>
  </si>
  <si>
    <t>000 1 14 06000 00 0000 430</t>
  </si>
  <si>
    <t>000 1 16 00000 00 0000 000</t>
  </si>
  <si>
    <t>000 1 17 00000 00 0000 000</t>
  </si>
  <si>
    <t>000 2 00 00000 00 0000 000</t>
  </si>
  <si>
    <t>000 2 02 00000 00 0000 000</t>
  </si>
  <si>
    <t>000 2 18 00000 00 0000 000</t>
  </si>
  <si>
    <t>000 2 19 00000 00 0000 000</t>
  </si>
  <si>
    <t>1.1.</t>
  </si>
  <si>
    <t>2.1.</t>
  </si>
  <si>
    <t>3.1.</t>
  </si>
  <si>
    <t>3.2.</t>
  </si>
  <si>
    <t>3.3.</t>
  </si>
  <si>
    <t>3.4.</t>
  </si>
  <si>
    <t>4.1.</t>
  </si>
  <si>
    <t>4.2.</t>
  </si>
  <si>
    <t>5.1.</t>
  </si>
  <si>
    <t>7.</t>
  </si>
  <si>
    <t>7.1.</t>
  </si>
  <si>
    <t>7.2.</t>
  </si>
  <si>
    <t>8.1.</t>
  </si>
  <si>
    <t>9.1.</t>
  </si>
  <si>
    <t>9.2.</t>
  </si>
  <si>
    <t>10.1.</t>
  </si>
  <si>
    <t>10.2.</t>
  </si>
  <si>
    <t>10.3.</t>
  </si>
  <si>
    <t>11.1.</t>
  </si>
  <si>
    <t>11.2.</t>
  </si>
  <si>
    <t>11.3.</t>
  </si>
  <si>
    <t>11.4.</t>
  </si>
  <si>
    <t>11.5.</t>
  </si>
  <si>
    <t>12.1.</t>
  </si>
  <si>
    <t>12.2.</t>
  </si>
  <si>
    <t>13.1.</t>
  </si>
  <si>
    <t>13.2.</t>
  </si>
  <si>
    <t>13.3.</t>
  </si>
  <si>
    <t>13.4.</t>
  </si>
  <si>
    <t>Наименование кода классификации доходов</t>
  </si>
  <si>
    <t>Код классификации доходов бюджета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</si>
  <si>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</si>
  <si>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</si>
  <si>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</si>
  <si>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</si>
  <si>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</si>
  <si>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</si>
  <si>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</si>
  <si>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</si>
  <si>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</si>
  <si>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</si>
  <si>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</si>
  <si>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</si>
  <si>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</si>
  <si>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</si>
  <si>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 xml:space="preserve">Государственная пошлина по делам, рассматриваемым в судах общей юрисдикции, мировыми судьями 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</si>
  <si>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</si>
  <si>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</si>
  <si>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</si>
  <si>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</si>
  <si>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</si>
  <si>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</si>
  <si>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</si>
  <si>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</si>
  <si>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</si>
  <si>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</si>
  <si>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
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</si>
  <si>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</si>
  <si>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Штрафы, санкции, возмещение ущерба</t>
  </si>
  <si>
    <t>Прочие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</si>
  <si>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</si>
  <si>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</si>
  <si>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</si>
  <si>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</si>
  <si>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</si>
  <si>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</si>
  <si>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Возврат остатков субсидий, субвенций и иных межбюджетных трансфертов, имеющих целевое назначение, прошлых лет</t>
  </si>
  <si>
    <t>ВСЕГО</t>
  </si>
  <si>
    <t>000 2 02 20000 00 0000 150</t>
  </si>
  <si>
    <t>000 2 02 30000 00  0000 150</t>
  </si>
  <si>
    <t>отклонение, руб.</t>
  </si>
  <si>
    <t>отношение, %</t>
  </si>
  <si>
    <t>000 2 02 10000 00 0000 150</t>
  </si>
  <si>
    <t>000 2 02 40000 00  0000 150</t>
  </si>
  <si>
    <t xml:space="preserve"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 </t>
  </si>
  <si>
    <t>000 2 04 00000 00  0000 000</t>
  </si>
  <si>
    <t xml:space="preserve">
Транспортный налог</t>
  </si>
  <si>
    <t>000 1 16 01000 01 0000 140</t>
  </si>
  <si>
    <t>Административные штрафы, установленные Кодексом Российской Федерации об административных правонарушениях</t>
  </si>
  <si>
    <t>000 1 16 07000 01 0000 140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</si>
  <si>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</si>
  <si>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000 1 16 10000 00 0000 140</t>
  </si>
  <si>
    <t>Платежи в целях возмещения причиненного ущерба (убытков)</t>
  </si>
  <si>
    <t>000 1 16 11000 01 0000 140</t>
  </si>
  <si>
    <t>Платежи, уплачиваемые в целях возмещения вреда</t>
  </si>
  <si>
    <t>000 1 06 04000 02 0000 110</t>
  </si>
  <si>
    <t>0001 16 02000 02 0000 140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</si>
  <si>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</si>
  <si>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16.</t>
  </si>
  <si>
    <t>4.3.</t>
  </si>
  <si>
    <t>17.</t>
  </si>
  <si>
    <t>Безвозмездные поступления от негосударственных организаций</t>
  </si>
  <si>
    <t>Доходы от оказания платных услуг и компенсации затрат государства</t>
  </si>
  <si>
    <t>12.3.</t>
  </si>
  <si>
    <t>000 1 17 01050 05 0000 180</t>
  </si>
  <si>
    <t>000 1 17 05050 05 0000 180</t>
  </si>
  <si>
    <t>Невыясненные поступления, зачисляемые в бюджеты муниципальных районов</t>
  </si>
  <si>
    <t>Прочие неналоговые доходы бюджетов муниципальных районов</t>
  </si>
  <si>
    <t>000 2 03 00000 00  0000 000</t>
  </si>
  <si>
    <t>Безвозмездные поступления от государственных организаций (муниципальных)</t>
  </si>
  <si>
    <t>000 1 16 09000 05 0000 140</t>
  </si>
  <si>
    <t>Денежные средства, изымаемые в собственность Российской Федерации, субъекта Российской Федерации, муниципального образования в соответствии с решениями судов (за исключением обвинительных приговоров судов)</t>
  </si>
  <si>
    <t>000 1 17 15030 05 0000 150</t>
  </si>
  <si>
    <t xml:space="preserve">Инициативные платежи, зачисляемые в бюджеты муниципальных районов </t>
  </si>
  <si>
    <t>План на 2026 год, руб.</t>
  </si>
  <si>
    <t>15.</t>
  </si>
  <si>
    <t>18.</t>
  </si>
  <si>
    <t>000 2 07 00000 00  0000 000</t>
  </si>
  <si>
    <t>Прочие безвозмездные поступления от негосударственных организаций</t>
  </si>
  <si>
    <t>6.1.</t>
  </si>
  <si>
    <t>6.2.</t>
  </si>
  <si>
    <t>000 1 09 04000 00 0000 000</t>
  </si>
  <si>
    <t>000 1 09 07000 00 0000 000</t>
  </si>
  <si>
    <t>Прочие налоги и сборы (по отмененным местным налогам и сборам)</t>
  </si>
  <si>
    <t>План на 2027 год, руб.</t>
  </si>
  <si>
    <t>12.4.</t>
  </si>
  <si>
    <t>Прочие неналоговые доходы бюджетов муниципальных районов в части невыясненных поступлений, по которым не осуществлен возврат (уточнение) не позднее трех лет со дня их зачисления на единый счет бюджета муниципального района</t>
  </si>
  <si>
    <t>000 1 17 16000 05 0000 180</t>
  </si>
  <si>
    <t xml:space="preserve">Сведения о доходах бюджета Ханты-Мансийского района по видам доходов на 2026 год и плановый период 2027-2028 годов в сравнении с ожидаемым исполнением за 2025 год и фактическим исполнением за 2024 год   </t>
  </si>
  <si>
    <t>Исполнение за 2024 год, руб.</t>
  </si>
  <si>
    <t>План на 2028 год, руб.</t>
  </si>
  <si>
    <t>Сравнение плана 2025 года с исполнением за 2024 год</t>
  </si>
  <si>
    <t>Сравнение плана 2026 года с ожидаемым исполнением 
за 2025 год</t>
  </si>
  <si>
    <t>7.3.</t>
  </si>
  <si>
    <t>7.4.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</si>
  <si>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</si>
  <si>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</si>
  <si>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>000 1 11 05300 00 0000 120</t>
  </si>
  <si>
    <t>000 1 11 05400 00 0000 120</t>
  </si>
  <si>
    <t>Ожидаемое исполнение за 2025 год, руб.*</t>
  </si>
  <si>
    <t>*Решение Думы Ханты-Мансийского района от 18.12.2024 № 556 «О бюджете Ханты-Мансийского района на 2025 год и плановый период 2026 и 2027 годов» с учетом изменений, внесенных решением Думы Ханты-Мансийского района  от 11.06.2025 № 626 «О внесении изменений  в решение Думы Ханты-Мансийского района от 18.12.2024 № 556 «О бюджете Ханты-Мансийского района на 2025 год и плановый период 2026 и 2027 годов» и с учетом доведенных межбюджетных трансфертов от Департамента финансов Ханты-Мансийского автономного округа – Югры за период с июня 2025 - 11.11.2025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</si>
</sst>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 x14ac:knownFonts="1">
    <font>
      <sz val="10"/>
      <name val="Arial"/>
      <charset val="204"/>
    </font>
    <font>
      <sz val="11"/>
      <color rgb="FF000000"/>
      <name val="Calibri"/>
      <family val="2"/>
      <scheme val="minor"/>
    </font>
    <font>
      <sz val="10"/>
      <name val="Arial Cyr"/>
      <charset val="204"/>
    </font>
    <font>
      <sz val="14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4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4"/>
      <color theme="1"/>
      <name val="Times New Roman CYR"/>
      <family val="1"/>
      <charset val="204"/>
    </font>
    <font>
      <b/>
      <sz val="14"/>
      <color theme="1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9">
    <xf numFmtId="0" fontId="0" fillId="0" borderId="0" xfId="0"/>
    <xf numFmtId="0" fontId="4" fillId="0" borderId="0" xfId="0" applyFont="1"/>
    <xf numFmtId="0" fontId="3" fillId="0" borderId="0" xfId="0" applyFont="1"/>
    <xf numFmtId="0" fontId="3" fillId="0" borderId="0" xfId="0" applyFont="1" applyAlignment="1">
      <alignment horizontal="center" vertical="center"/>
    </xf>
    <xf numFmtId="4" fontId="3" fillId="0" borderId="0" xfId="0" applyNumberFormat="1" applyFont="1"/>
    <xf numFmtId="0" fontId="7" fillId="0" borderId="2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right" vertical="center"/>
    </xf>
    <xf numFmtId="4" fontId="7" fillId="0" borderId="4" xfId="0" applyNumberFormat="1" applyFont="1" applyBorder="1" applyAlignment="1">
      <alignment horizontal="right" vertical="center"/>
    </xf>
    <xf numFmtId="4" fontId="5" fillId="0" borderId="1" xfId="0" applyNumberFormat="1" applyFont="1" applyBorder="1" applyAlignment="1">
      <alignment horizontal="right" vertical="center" wrapText="1"/>
    </xf>
    <xf numFmtId="4" fontId="5" fillId="2" borderId="1" xfId="0" applyNumberFormat="1" applyFont="1" applyFill="1" applyBorder="1" applyAlignment="1">
      <alignment horizontal="right" vertical="center" wrapText="1"/>
    </xf>
    <xf numFmtId="4" fontId="7" fillId="2" borderId="1" xfId="0" applyNumberFormat="1" applyFont="1" applyFill="1" applyBorder="1" applyAlignment="1">
      <alignment horizontal="right" vertical="center"/>
    </xf>
    <xf numFmtId="0" fontId="5" fillId="2" borderId="0" xfId="0" applyFont="1" applyFill="1"/>
    <xf numFmtId="4" fontId="5" fillId="2" borderId="0" xfId="0" applyNumberFormat="1" applyFont="1" applyFill="1"/>
    <xf numFmtId="0" fontId="5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justify" vertical="top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justify" vertical="top" wrapText="1"/>
    </xf>
    <xf numFmtId="49" fontId="5" fillId="0" borderId="1" xfId="0" applyNumberFormat="1" applyFont="1" applyBorder="1" applyAlignment="1">
      <alignment horizontal="left" vertical="center" wrapText="1"/>
    </xf>
    <xf numFmtId="3" fontId="7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left" wrapText="1"/>
    </xf>
    <xf numFmtId="0" fontId="7" fillId="0" borderId="1" xfId="2" applyFont="1" applyBorder="1" applyAlignment="1">
      <alignment wrapText="1"/>
    </xf>
    <xf numFmtId="1" fontId="7" fillId="0" borderId="1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5" fillId="0" borderId="1" xfId="0" applyFont="1" applyBorder="1" applyAlignment="1">
      <alignment vertical="center"/>
    </xf>
    <xf numFmtId="164" fontId="7" fillId="0" borderId="1" xfId="0" applyNumberFormat="1" applyFont="1" applyBorder="1" applyAlignment="1">
      <alignment horizontal="righ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/>
    <xf numFmtId="49" fontId="5" fillId="0" borderId="3" xfId="0" applyNumberFormat="1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 wrapText="1"/>
    </xf>
    <xf numFmtId="2" fontId="5" fillId="0" borderId="0" xfId="0" applyNumberFormat="1" applyFont="1" applyAlignment="1">
      <alignment horizontal="left" vertical="top" wrapText="1"/>
    </xf>
  </cellXfs>
  <cellStyles count="3">
    <cellStyle name="Normal" xfId="1" xr:uid="{00000000-0005-0000-0000-000000000000}"/>
    <cellStyle name="Обычный" xfId="0" builtinId="0"/>
    <cellStyle name="Обычный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M66"/>
  <sheetViews>
    <sheetView showGridLines="0" tabSelected="1" view="pageBreakPreview" topLeftCell="A49" zoomScale="70" zoomScaleNormal="70" zoomScaleSheetLayoutView="70" workbookViewId="0">
      <selection activeCell="I60" sqref="I60"/>
    </sheetView>
  </sheetViews>
  <sheetFormatPr defaultRowHeight="18.75" x14ac:dyDescent="0.3"/>
  <cols>
    <col min="1" max="1" width="8" style="3" customWidth="1"/>
    <col min="2" max="2" width="35.5703125" style="2" customWidth="1"/>
    <col min="3" max="3" width="60" style="2" customWidth="1"/>
    <col min="4" max="4" width="24.140625" style="2" customWidth="1"/>
    <col min="5" max="5" width="24.140625" style="12" customWidth="1"/>
    <col min="6" max="6" width="21.7109375" style="2" customWidth="1"/>
    <col min="7" max="7" width="21.28515625" style="2" customWidth="1"/>
    <col min="8" max="8" width="22.7109375" style="2" customWidth="1"/>
    <col min="9" max="9" width="23.7109375" style="2" customWidth="1"/>
    <col min="10" max="10" width="17" style="2" customWidth="1"/>
    <col min="11" max="11" width="21.42578125" style="2" customWidth="1"/>
    <col min="12" max="12" width="15.28515625" style="2" customWidth="1"/>
    <col min="13" max="13" width="9.140625" style="1"/>
    <col min="14" max="16384" width="9.140625" style="2"/>
  </cols>
  <sheetData>
    <row r="1" spans="1:12" ht="39" customHeight="1" x14ac:dyDescent="0.3">
      <c r="A1" s="29" t="s">
        <v>166</v>
      </c>
      <c r="B1" s="29"/>
      <c r="C1" s="29"/>
      <c r="D1" s="29"/>
      <c r="E1" s="29"/>
      <c r="F1" s="29"/>
      <c r="G1" s="29"/>
      <c r="H1" s="29"/>
      <c r="I1" s="30"/>
      <c r="J1" s="30"/>
      <c r="K1" s="30"/>
      <c r="L1" s="30"/>
    </row>
    <row r="2" spans="1:12" ht="63.75" customHeight="1" x14ac:dyDescent="0.3">
      <c r="A2" s="33" t="s">
        <v>0</v>
      </c>
      <c r="B2" s="35" t="s">
        <v>78</v>
      </c>
      <c r="C2" s="35" t="s">
        <v>77</v>
      </c>
      <c r="D2" s="36" t="s">
        <v>167</v>
      </c>
      <c r="E2" s="36" t="s">
        <v>177</v>
      </c>
      <c r="F2" s="36" t="s">
        <v>152</v>
      </c>
      <c r="G2" s="36" t="s">
        <v>162</v>
      </c>
      <c r="H2" s="36" t="s">
        <v>168</v>
      </c>
      <c r="I2" s="31" t="s">
        <v>169</v>
      </c>
      <c r="J2" s="32"/>
      <c r="K2" s="31" t="s">
        <v>170</v>
      </c>
      <c r="L2" s="32"/>
    </row>
    <row r="3" spans="1:12" ht="44.25" customHeight="1" x14ac:dyDescent="0.3">
      <c r="A3" s="34"/>
      <c r="B3" s="34"/>
      <c r="C3" s="34"/>
      <c r="D3" s="37"/>
      <c r="E3" s="37"/>
      <c r="F3" s="37"/>
      <c r="G3" s="37"/>
      <c r="H3" s="37"/>
      <c r="I3" s="6" t="s">
        <v>118</v>
      </c>
      <c r="J3" s="6" t="s">
        <v>119</v>
      </c>
      <c r="K3" s="6" t="s">
        <v>118</v>
      </c>
      <c r="L3" s="6" t="s">
        <v>119</v>
      </c>
    </row>
    <row r="4" spans="1:12" x14ac:dyDescent="0.3">
      <c r="A4" s="14"/>
      <c r="B4" s="5"/>
      <c r="C4" s="15" t="s">
        <v>115</v>
      </c>
      <c r="D4" s="7">
        <f>D5+D50</f>
        <v>6076489956.9499998</v>
      </c>
      <c r="E4" s="11">
        <f t="shared" ref="E4:H4" si="0">E5+E50</f>
        <v>6018736351.9899998</v>
      </c>
      <c r="F4" s="7">
        <f t="shared" si="0"/>
        <v>6319108382</v>
      </c>
      <c r="G4" s="7">
        <f t="shared" si="0"/>
        <v>6673311100</v>
      </c>
      <c r="H4" s="7">
        <f t="shared" si="0"/>
        <v>6745042900</v>
      </c>
      <c r="I4" s="7">
        <f>E4-D4</f>
        <v>-57753604.960000001</v>
      </c>
      <c r="J4" s="28">
        <f>E4/D4*100</f>
        <v>99</v>
      </c>
      <c r="K4" s="7">
        <f>F4-E4</f>
        <v>300372030.00999999</v>
      </c>
      <c r="L4" s="28">
        <f>F4/E4*100</f>
        <v>105</v>
      </c>
    </row>
    <row r="5" spans="1:12" x14ac:dyDescent="0.3">
      <c r="A5" s="16"/>
      <c r="B5" s="17" t="s">
        <v>14</v>
      </c>
      <c r="C5" s="18" t="s">
        <v>79</v>
      </c>
      <c r="D5" s="7">
        <f>D6+D15+D19+D21+D24+D29+D31+D34+D38+D45+D8+D10</f>
        <v>2827392946.1399999</v>
      </c>
      <c r="E5" s="11">
        <f>E6+E15+E19+E21+E24+E29+E31+E34+E38+E45+E8+E10</f>
        <v>2390701763.6300001</v>
      </c>
      <c r="F5" s="7">
        <f>F6+F15+F19+F21+F24+F29+F31+F34+F38+F45+F8+F10</f>
        <v>2589113500</v>
      </c>
      <c r="G5" s="7">
        <f>G6+G15+G19+G21+G24+G29+G31+G34+G38+G45+G8+G10</f>
        <v>2723282900</v>
      </c>
      <c r="H5" s="7">
        <f>H6+H15+H19+H21+H24+H29+H31+H34+H38+H45+H8+H10</f>
        <v>2845327800</v>
      </c>
      <c r="I5" s="7">
        <f t="shared" ref="I5:I60" si="1">E5-D5</f>
        <v>-436691182.50999999</v>
      </c>
      <c r="J5" s="28">
        <f t="shared" ref="J5:J60" si="2">E5/D5*100</f>
        <v>84.6</v>
      </c>
      <c r="K5" s="7">
        <f t="shared" ref="K5:K60" si="3">F5-E5</f>
        <v>198411736.37</v>
      </c>
      <c r="L5" s="28">
        <f t="shared" ref="L5:L60" si="4">F5/E5*100</f>
        <v>108.3</v>
      </c>
    </row>
    <row r="6" spans="1:12" x14ac:dyDescent="0.3">
      <c r="A6" s="19" t="s">
        <v>1</v>
      </c>
      <c r="B6" s="17" t="s">
        <v>15</v>
      </c>
      <c r="C6" s="20" t="s">
        <v>80</v>
      </c>
      <c r="D6" s="7">
        <f>D7</f>
        <v>1863742145.1099999</v>
      </c>
      <c r="E6" s="11">
        <f>E7</f>
        <v>1841500390</v>
      </c>
      <c r="F6" s="7">
        <v>2100036700</v>
      </c>
      <c r="G6" s="7">
        <v>2216234500</v>
      </c>
      <c r="H6" s="7">
        <v>2320262300</v>
      </c>
      <c r="I6" s="7">
        <f t="shared" si="1"/>
        <v>-22241755.109999999</v>
      </c>
      <c r="J6" s="28">
        <f t="shared" si="2"/>
        <v>98.8</v>
      </c>
      <c r="K6" s="7">
        <f t="shared" si="3"/>
        <v>258536310</v>
      </c>
      <c r="L6" s="28">
        <f t="shared" si="4"/>
        <v>114</v>
      </c>
    </row>
    <row r="7" spans="1:12" x14ac:dyDescent="0.3">
      <c r="A7" s="19" t="s">
        <v>48</v>
      </c>
      <c r="B7" s="21" t="s">
        <v>16</v>
      </c>
      <c r="C7" s="18" t="s">
        <v>81</v>
      </c>
      <c r="D7" s="7">
        <v>1863742145.1099999</v>
      </c>
      <c r="E7" s="10">
        <v>1841500390</v>
      </c>
      <c r="F7" s="9">
        <v>1753876700</v>
      </c>
      <c r="G7" s="7">
        <v>1875207800</v>
      </c>
      <c r="H7" s="7">
        <v>2006196800</v>
      </c>
      <c r="I7" s="7">
        <f t="shared" si="1"/>
        <v>-22241755.109999999</v>
      </c>
      <c r="J7" s="28">
        <f t="shared" si="2"/>
        <v>98.8</v>
      </c>
      <c r="K7" s="7">
        <f>F7-E7</f>
        <v>-87623690</v>
      </c>
      <c r="L7" s="28">
        <f t="shared" si="4"/>
        <v>95.2</v>
      </c>
    </row>
    <row r="8" spans="1:12" ht="48" customHeight="1" x14ac:dyDescent="0.3">
      <c r="A8" s="19" t="s">
        <v>2</v>
      </c>
      <c r="B8" s="21" t="s">
        <v>17</v>
      </c>
      <c r="C8" s="20" t="s">
        <v>82</v>
      </c>
      <c r="D8" s="7">
        <f>D9</f>
        <v>1410903.38</v>
      </c>
      <c r="E8" s="11">
        <f t="shared" ref="E8:H8" si="5">E9</f>
        <v>1308467.95</v>
      </c>
      <c r="F8" s="7">
        <f t="shared" si="5"/>
        <v>1087400</v>
      </c>
      <c r="G8" s="7">
        <f t="shared" si="5"/>
        <v>1491800</v>
      </c>
      <c r="H8" s="7">
        <f t="shared" si="5"/>
        <v>1556100</v>
      </c>
      <c r="I8" s="7">
        <f t="shared" si="1"/>
        <v>-102435.43</v>
      </c>
      <c r="J8" s="28">
        <f t="shared" si="2"/>
        <v>92.7</v>
      </c>
      <c r="K8" s="7">
        <f t="shared" si="3"/>
        <v>-221067.95</v>
      </c>
      <c r="L8" s="28">
        <f t="shared" si="4"/>
        <v>83.1</v>
      </c>
    </row>
    <row r="9" spans="1:12" ht="56.25" x14ac:dyDescent="0.3">
      <c r="A9" s="19" t="s">
        <v>49</v>
      </c>
      <c r="B9" s="21" t="s">
        <v>18</v>
      </c>
      <c r="C9" s="18" t="s">
        <v>83</v>
      </c>
      <c r="D9" s="7">
        <v>1410903.38</v>
      </c>
      <c r="E9" s="10">
        <v>1308467.95</v>
      </c>
      <c r="F9" s="9">
        <v>1087400</v>
      </c>
      <c r="G9" s="9">
        <v>1491800</v>
      </c>
      <c r="H9" s="7">
        <v>1556100</v>
      </c>
      <c r="I9" s="7">
        <f t="shared" si="1"/>
        <v>-102435.43</v>
      </c>
      <c r="J9" s="28">
        <f t="shared" si="2"/>
        <v>92.7</v>
      </c>
      <c r="K9" s="7">
        <f t="shared" si="3"/>
        <v>-221067.95</v>
      </c>
      <c r="L9" s="28">
        <f t="shared" si="4"/>
        <v>83.1</v>
      </c>
    </row>
    <row r="10" spans="1:12" ht="30.75" customHeight="1" x14ac:dyDescent="0.3">
      <c r="A10" s="19" t="s">
        <v>3</v>
      </c>
      <c r="B10" s="21" t="s">
        <v>19</v>
      </c>
      <c r="C10" s="20" t="s">
        <v>84</v>
      </c>
      <c r="D10" s="7">
        <f>D11+D12+D13+D14</f>
        <v>60251156.280000001</v>
      </c>
      <c r="E10" s="11">
        <f t="shared" ref="E10:H10" si="6">E11+E12+E13+E14</f>
        <v>57550970</v>
      </c>
      <c r="F10" s="7">
        <f t="shared" si="6"/>
        <v>57917800</v>
      </c>
      <c r="G10" s="7">
        <f t="shared" si="6"/>
        <v>61251800</v>
      </c>
      <c r="H10" s="7">
        <f t="shared" si="6"/>
        <v>64784600</v>
      </c>
      <c r="I10" s="7">
        <f>E10-D10</f>
        <v>-2700186.28</v>
      </c>
      <c r="J10" s="28">
        <f t="shared" si="2"/>
        <v>95.5</v>
      </c>
      <c r="K10" s="7">
        <f t="shared" si="3"/>
        <v>366830</v>
      </c>
      <c r="L10" s="28">
        <f t="shared" si="4"/>
        <v>100.6</v>
      </c>
    </row>
    <row r="11" spans="1:12" ht="37.5" x14ac:dyDescent="0.3">
      <c r="A11" s="22" t="s">
        <v>50</v>
      </c>
      <c r="B11" s="21" t="s">
        <v>20</v>
      </c>
      <c r="C11" s="20" t="s">
        <v>85</v>
      </c>
      <c r="D11" s="7">
        <v>58115065.159999996</v>
      </c>
      <c r="E11" s="10">
        <v>54771320</v>
      </c>
      <c r="F11" s="9">
        <v>55099200</v>
      </c>
      <c r="G11" s="9">
        <v>58405100</v>
      </c>
      <c r="H11" s="7">
        <v>61909400</v>
      </c>
      <c r="I11" s="7">
        <f t="shared" si="1"/>
        <v>-3343745.16</v>
      </c>
      <c r="J11" s="28">
        <f t="shared" si="2"/>
        <v>94.2</v>
      </c>
      <c r="K11" s="7">
        <f t="shared" si="3"/>
        <v>327880</v>
      </c>
      <c r="L11" s="28">
        <f t="shared" si="4"/>
        <v>100.6</v>
      </c>
    </row>
    <row r="12" spans="1:12" ht="37.5" x14ac:dyDescent="0.3">
      <c r="A12" s="19" t="s">
        <v>51</v>
      </c>
      <c r="B12" s="21" t="s">
        <v>21</v>
      </c>
      <c r="C12" s="20" t="s">
        <v>86</v>
      </c>
      <c r="D12" s="7">
        <v>35478.65</v>
      </c>
      <c r="E12" s="10">
        <v>0</v>
      </c>
      <c r="F12" s="9">
        <v>0</v>
      </c>
      <c r="G12" s="9">
        <v>0</v>
      </c>
      <c r="H12" s="7">
        <v>0</v>
      </c>
      <c r="I12" s="7">
        <f t="shared" si="1"/>
        <v>-35478.65</v>
      </c>
      <c r="J12" s="28">
        <f t="shared" si="2"/>
        <v>0</v>
      </c>
      <c r="K12" s="7">
        <f t="shared" si="3"/>
        <v>0</v>
      </c>
      <c r="L12" s="28">
        <v>0</v>
      </c>
    </row>
    <row r="13" spans="1:12" ht="31.5" customHeight="1" x14ac:dyDescent="0.3">
      <c r="A13" s="19" t="s">
        <v>52</v>
      </c>
      <c r="B13" s="21" t="s">
        <v>22</v>
      </c>
      <c r="C13" s="20" t="s">
        <v>87</v>
      </c>
      <c r="D13" s="7">
        <v>598291.93000000005</v>
      </c>
      <c r="E13" s="10">
        <v>1210950</v>
      </c>
      <c r="F13" s="9">
        <v>1234200</v>
      </c>
      <c r="G13" s="9">
        <v>1246500</v>
      </c>
      <c r="H13" s="7">
        <v>1259000</v>
      </c>
      <c r="I13" s="7">
        <f t="shared" si="1"/>
        <v>612658.06999999995</v>
      </c>
      <c r="J13" s="28">
        <f t="shared" si="2"/>
        <v>202.4</v>
      </c>
      <c r="K13" s="7">
        <f t="shared" si="3"/>
        <v>23250</v>
      </c>
      <c r="L13" s="28">
        <f t="shared" si="4"/>
        <v>101.9</v>
      </c>
    </row>
    <row r="14" spans="1:12" ht="37.5" x14ac:dyDescent="0.3">
      <c r="A14" s="19" t="s">
        <v>53</v>
      </c>
      <c r="B14" s="21" t="s">
        <v>23</v>
      </c>
      <c r="C14" s="20" t="s">
        <v>88</v>
      </c>
      <c r="D14" s="7">
        <v>1502320.54</v>
      </c>
      <c r="E14" s="10">
        <v>1568700</v>
      </c>
      <c r="F14" s="9">
        <v>1584400</v>
      </c>
      <c r="G14" s="9">
        <v>1600200</v>
      </c>
      <c r="H14" s="7">
        <v>1616200</v>
      </c>
      <c r="I14" s="7">
        <f t="shared" si="1"/>
        <v>66379.460000000006</v>
      </c>
      <c r="J14" s="28">
        <f t="shared" si="2"/>
        <v>104.4</v>
      </c>
      <c r="K14" s="7">
        <f t="shared" si="3"/>
        <v>15700</v>
      </c>
      <c r="L14" s="28">
        <f t="shared" si="4"/>
        <v>101</v>
      </c>
    </row>
    <row r="15" spans="1:12" x14ac:dyDescent="0.3">
      <c r="A15" s="19" t="s">
        <v>4</v>
      </c>
      <c r="B15" s="21" t="s">
        <v>24</v>
      </c>
      <c r="C15" s="20" t="s">
        <v>89</v>
      </c>
      <c r="D15" s="7">
        <f>D16+D18+D17</f>
        <v>17293372.359999999</v>
      </c>
      <c r="E15" s="11">
        <f t="shared" ref="E15:H15" si="7">E16+E18+E17</f>
        <v>15813314.380000001</v>
      </c>
      <c r="F15" s="7">
        <f t="shared" si="7"/>
        <v>16030100</v>
      </c>
      <c r="G15" s="7">
        <f t="shared" si="7"/>
        <v>16486400</v>
      </c>
      <c r="H15" s="7">
        <f t="shared" si="7"/>
        <v>16711100</v>
      </c>
      <c r="I15" s="7">
        <f>E15-D15</f>
        <v>-1480057.98</v>
      </c>
      <c r="J15" s="28">
        <f t="shared" si="2"/>
        <v>91.4</v>
      </c>
      <c r="K15" s="7">
        <f t="shared" si="3"/>
        <v>216785.62</v>
      </c>
      <c r="L15" s="28">
        <f t="shared" si="4"/>
        <v>101.4</v>
      </c>
    </row>
    <row r="16" spans="1:12" x14ac:dyDescent="0.3">
      <c r="A16" s="19" t="s">
        <v>54</v>
      </c>
      <c r="B16" s="21" t="s">
        <v>25</v>
      </c>
      <c r="C16" s="20" t="s">
        <v>90</v>
      </c>
      <c r="D16" s="7">
        <v>726704.38</v>
      </c>
      <c r="E16" s="10">
        <v>726704.38</v>
      </c>
      <c r="F16" s="9">
        <v>734000</v>
      </c>
      <c r="G16" s="9">
        <v>741300</v>
      </c>
      <c r="H16" s="9">
        <v>748700</v>
      </c>
      <c r="I16" s="7">
        <f t="shared" si="1"/>
        <v>0</v>
      </c>
      <c r="J16" s="28">
        <f t="shared" si="2"/>
        <v>100</v>
      </c>
      <c r="K16" s="7">
        <f t="shared" si="3"/>
        <v>7295.62</v>
      </c>
      <c r="L16" s="28">
        <f t="shared" si="4"/>
        <v>101</v>
      </c>
    </row>
    <row r="17" spans="1:12" ht="23.25" customHeight="1" x14ac:dyDescent="0.3">
      <c r="A17" s="19" t="s">
        <v>55</v>
      </c>
      <c r="B17" s="23" t="s">
        <v>133</v>
      </c>
      <c r="C17" s="24" t="s">
        <v>124</v>
      </c>
      <c r="D17" s="7">
        <v>6896979.8300000001</v>
      </c>
      <c r="E17" s="10">
        <v>5868110</v>
      </c>
      <c r="F17" s="9">
        <v>5985400</v>
      </c>
      <c r="G17" s="9">
        <v>6341300</v>
      </c>
      <c r="H17" s="7">
        <v>6464600</v>
      </c>
      <c r="I17" s="7">
        <f t="shared" si="1"/>
        <v>-1028869.83</v>
      </c>
      <c r="J17" s="28">
        <f t="shared" si="2"/>
        <v>85.1</v>
      </c>
      <c r="K17" s="7">
        <f t="shared" si="3"/>
        <v>117290</v>
      </c>
      <c r="L17" s="28">
        <f t="shared" si="4"/>
        <v>102</v>
      </c>
    </row>
    <row r="18" spans="1:12" x14ac:dyDescent="0.3">
      <c r="A18" s="19" t="s">
        <v>137</v>
      </c>
      <c r="B18" s="21" t="s">
        <v>26</v>
      </c>
      <c r="C18" s="20" t="s">
        <v>91</v>
      </c>
      <c r="D18" s="7">
        <v>9669688.1500000004</v>
      </c>
      <c r="E18" s="10">
        <v>9218500</v>
      </c>
      <c r="F18" s="9">
        <v>9310700</v>
      </c>
      <c r="G18" s="9">
        <v>9403800</v>
      </c>
      <c r="H18" s="7">
        <v>9497800</v>
      </c>
      <c r="I18" s="7">
        <f>E18-D18</f>
        <v>-451188.15</v>
      </c>
      <c r="J18" s="28">
        <f t="shared" si="2"/>
        <v>95.3</v>
      </c>
      <c r="K18" s="7">
        <f t="shared" si="3"/>
        <v>92200</v>
      </c>
      <c r="L18" s="28">
        <f t="shared" si="4"/>
        <v>101</v>
      </c>
    </row>
    <row r="19" spans="1:12" x14ac:dyDescent="0.3">
      <c r="A19" s="19" t="s">
        <v>5</v>
      </c>
      <c r="B19" s="21" t="s">
        <v>27</v>
      </c>
      <c r="C19" s="20" t="s">
        <v>92</v>
      </c>
      <c r="D19" s="7">
        <f>D20</f>
        <v>340889.06</v>
      </c>
      <c r="E19" s="11">
        <f t="shared" ref="E19:H19" si="8">E20</f>
        <v>282450</v>
      </c>
      <c r="F19" s="7">
        <f t="shared" si="8"/>
        <v>276100</v>
      </c>
      <c r="G19" s="7">
        <f t="shared" si="8"/>
        <v>276100</v>
      </c>
      <c r="H19" s="7">
        <f t="shared" si="8"/>
        <v>276100</v>
      </c>
      <c r="I19" s="7">
        <f t="shared" si="1"/>
        <v>-58439.06</v>
      </c>
      <c r="J19" s="28">
        <f t="shared" si="2"/>
        <v>82.9</v>
      </c>
      <c r="K19" s="7">
        <f t="shared" si="3"/>
        <v>-6350</v>
      </c>
      <c r="L19" s="28">
        <f t="shared" si="4"/>
        <v>97.8</v>
      </c>
    </row>
    <row r="20" spans="1:12" ht="56.25" x14ac:dyDescent="0.3">
      <c r="A20" s="22" t="s">
        <v>56</v>
      </c>
      <c r="B20" s="21" t="s">
        <v>28</v>
      </c>
      <c r="C20" s="20" t="s">
        <v>93</v>
      </c>
      <c r="D20" s="7">
        <v>340889.06</v>
      </c>
      <c r="E20" s="10">
        <v>282450</v>
      </c>
      <c r="F20" s="9">
        <v>276100</v>
      </c>
      <c r="G20" s="9">
        <v>276100</v>
      </c>
      <c r="H20" s="7">
        <v>276100</v>
      </c>
      <c r="I20" s="7">
        <f t="shared" si="1"/>
        <v>-58439.06</v>
      </c>
      <c r="J20" s="28">
        <f t="shared" si="2"/>
        <v>82.9</v>
      </c>
      <c r="K20" s="7">
        <f t="shared" si="3"/>
        <v>-6350</v>
      </c>
      <c r="L20" s="28">
        <f t="shared" si="4"/>
        <v>97.8</v>
      </c>
    </row>
    <row r="21" spans="1:12" ht="56.25" x14ac:dyDescent="0.3">
      <c r="A21" s="22" t="s">
        <v>6</v>
      </c>
      <c r="B21" s="21" t="s">
        <v>29</v>
      </c>
      <c r="C21" s="20" t="s">
        <v>94</v>
      </c>
      <c r="D21" s="7">
        <f>D22+D23</f>
        <v>0</v>
      </c>
      <c r="E21" s="11">
        <f t="shared" ref="E21:H21" si="9">E22+E23</f>
        <v>0</v>
      </c>
      <c r="F21" s="7">
        <f t="shared" si="9"/>
        <v>0</v>
      </c>
      <c r="G21" s="7">
        <f t="shared" si="9"/>
        <v>0</v>
      </c>
      <c r="H21" s="7">
        <f t="shared" si="9"/>
        <v>0</v>
      </c>
      <c r="I21" s="7">
        <f t="shared" si="1"/>
        <v>0</v>
      </c>
      <c r="J21" s="28">
        <v>0</v>
      </c>
      <c r="K21" s="7">
        <f t="shared" si="3"/>
        <v>0</v>
      </c>
      <c r="L21" s="28">
        <v>0</v>
      </c>
    </row>
    <row r="22" spans="1:12" x14ac:dyDescent="0.3">
      <c r="A22" s="22" t="s">
        <v>157</v>
      </c>
      <c r="B22" s="21" t="s">
        <v>159</v>
      </c>
      <c r="C22" s="20" t="s">
        <v>89</v>
      </c>
      <c r="D22" s="7">
        <v>0</v>
      </c>
      <c r="E22" s="10">
        <v>0</v>
      </c>
      <c r="F22" s="9">
        <v>0</v>
      </c>
      <c r="G22" s="9">
        <v>0</v>
      </c>
      <c r="H22" s="7">
        <v>0</v>
      </c>
      <c r="I22" s="7">
        <f t="shared" si="1"/>
        <v>0</v>
      </c>
      <c r="J22" s="28">
        <v>0</v>
      </c>
      <c r="K22" s="7">
        <f t="shared" si="3"/>
        <v>0</v>
      </c>
      <c r="L22" s="28">
        <v>0</v>
      </c>
    </row>
    <row r="23" spans="1:12" ht="37.5" x14ac:dyDescent="0.3">
      <c r="A23" s="22" t="s">
        <v>158</v>
      </c>
      <c r="B23" s="21" t="s">
        <v>160</v>
      </c>
      <c r="C23" s="20" t="s">
        <v>161</v>
      </c>
      <c r="D23" s="7">
        <v>0</v>
      </c>
      <c r="E23" s="10">
        <v>0</v>
      </c>
      <c r="F23" s="9">
        <v>0</v>
      </c>
      <c r="G23" s="9"/>
      <c r="H23" s="7">
        <v>0</v>
      </c>
      <c r="I23" s="7">
        <f t="shared" si="1"/>
        <v>0</v>
      </c>
      <c r="J23" s="28">
        <v>0</v>
      </c>
      <c r="K23" s="7">
        <f t="shared" si="3"/>
        <v>0</v>
      </c>
      <c r="L23" s="28">
        <v>0</v>
      </c>
    </row>
    <row r="24" spans="1:12" ht="56.25" x14ac:dyDescent="0.3">
      <c r="A24" s="19" t="s">
        <v>57</v>
      </c>
      <c r="B24" s="21" t="s">
        <v>30</v>
      </c>
      <c r="C24" s="20" t="s">
        <v>95</v>
      </c>
      <c r="D24" s="7">
        <f>D25+D26+D27+D28</f>
        <v>381956779.39999998</v>
      </c>
      <c r="E24" s="11">
        <f>E25+E28+E26</f>
        <v>358944571.38999999</v>
      </c>
      <c r="F24" s="7">
        <f t="shared" ref="F24:H24" si="10">F25+F28</f>
        <v>363859100</v>
      </c>
      <c r="G24" s="7">
        <f t="shared" si="10"/>
        <v>378325100</v>
      </c>
      <c r="H24" s="7">
        <f t="shared" si="10"/>
        <v>393496400</v>
      </c>
      <c r="I24" s="7">
        <f>E24-D24</f>
        <v>-23012208.010000002</v>
      </c>
      <c r="J24" s="28">
        <f t="shared" si="2"/>
        <v>94</v>
      </c>
      <c r="K24" s="7">
        <f t="shared" si="3"/>
        <v>4914528.6100000003</v>
      </c>
      <c r="L24" s="28">
        <f t="shared" si="4"/>
        <v>101.4</v>
      </c>
    </row>
    <row r="25" spans="1:12" ht="138.75" customHeight="1" x14ac:dyDescent="0.3">
      <c r="A25" s="19" t="s">
        <v>58</v>
      </c>
      <c r="B25" s="21" t="s">
        <v>31</v>
      </c>
      <c r="C25" s="20" t="s">
        <v>96</v>
      </c>
      <c r="D25" s="7">
        <v>376486895.91000003</v>
      </c>
      <c r="E25" s="10">
        <v>354975384.91000003</v>
      </c>
      <c r="F25" s="9">
        <v>360459100</v>
      </c>
      <c r="G25" s="9">
        <v>374823100</v>
      </c>
      <c r="H25" s="7">
        <v>389689300</v>
      </c>
      <c r="I25" s="7">
        <f t="shared" si="1"/>
        <v>-21511511</v>
      </c>
      <c r="J25" s="28">
        <f t="shared" si="2"/>
        <v>94.3</v>
      </c>
      <c r="K25" s="7">
        <f t="shared" si="3"/>
        <v>5483715.0899999999</v>
      </c>
      <c r="L25" s="28">
        <f t="shared" si="4"/>
        <v>101.5</v>
      </c>
    </row>
    <row r="26" spans="1:12" ht="81" customHeight="1" x14ac:dyDescent="0.3">
      <c r="A26" s="19" t="s">
        <v>59</v>
      </c>
      <c r="B26" s="21" t="s">
        <v>175</v>
      </c>
      <c r="C26" s="20" t="s">
        <v>173</v>
      </c>
      <c r="D26" s="7">
        <v>2171.33</v>
      </c>
      <c r="E26" s="10">
        <v>17.38</v>
      </c>
      <c r="F26" s="9">
        <v>0</v>
      </c>
      <c r="G26" s="9">
        <v>0</v>
      </c>
      <c r="H26" s="7">
        <v>0</v>
      </c>
      <c r="I26" s="7">
        <f t="shared" si="1"/>
        <v>-2153.9499999999998</v>
      </c>
      <c r="J26" s="28">
        <f t="shared" si="2"/>
        <v>0.8</v>
      </c>
      <c r="K26" s="7">
        <f t="shared" si="3"/>
        <v>-17.38</v>
      </c>
      <c r="L26" s="28">
        <f t="shared" si="4"/>
        <v>0</v>
      </c>
    </row>
    <row r="27" spans="1:12" ht="119.25" customHeight="1" x14ac:dyDescent="0.3">
      <c r="A27" s="19" t="s">
        <v>171</v>
      </c>
      <c r="B27" s="21" t="s">
        <v>176</v>
      </c>
      <c r="C27" s="20" t="s">
        <v>174</v>
      </c>
      <c r="D27" s="7">
        <v>1.31</v>
      </c>
      <c r="E27" s="10">
        <v>0</v>
      </c>
      <c r="F27" s="9">
        <v>0</v>
      </c>
      <c r="G27" s="9">
        <v>0</v>
      </c>
      <c r="H27" s="9">
        <v>0</v>
      </c>
      <c r="I27" s="7">
        <f t="shared" si="1"/>
        <v>-1.31</v>
      </c>
      <c r="J27" s="28">
        <f t="shared" si="2"/>
        <v>0</v>
      </c>
      <c r="K27" s="7">
        <f t="shared" si="3"/>
        <v>0</v>
      </c>
      <c r="L27" s="28">
        <v>0</v>
      </c>
    </row>
    <row r="28" spans="1:12" ht="131.25" x14ac:dyDescent="0.3">
      <c r="A28" s="19" t="s">
        <v>172</v>
      </c>
      <c r="B28" s="21" t="s">
        <v>32</v>
      </c>
      <c r="C28" s="20" t="s">
        <v>97</v>
      </c>
      <c r="D28" s="7">
        <v>5467710.8499999996</v>
      </c>
      <c r="E28" s="10">
        <v>3969169.1</v>
      </c>
      <c r="F28" s="9">
        <v>3400000</v>
      </c>
      <c r="G28" s="9">
        <v>3502000</v>
      </c>
      <c r="H28" s="7">
        <v>3807100</v>
      </c>
      <c r="I28" s="7">
        <f>E28-D28</f>
        <v>-1498541.75</v>
      </c>
      <c r="J28" s="28">
        <f t="shared" si="2"/>
        <v>72.599999999999994</v>
      </c>
      <c r="K28" s="7">
        <f t="shared" si="3"/>
        <v>-569169.1</v>
      </c>
      <c r="L28" s="28">
        <f t="shared" si="4"/>
        <v>85.7</v>
      </c>
    </row>
    <row r="29" spans="1:12" ht="37.5" x14ac:dyDescent="0.3">
      <c r="A29" s="19" t="s">
        <v>7</v>
      </c>
      <c r="B29" s="21" t="s">
        <v>33</v>
      </c>
      <c r="C29" s="20" t="s">
        <v>98</v>
      </c>
      <c r="D29" s="7">
        <f>D30</f>
        <v>322644195.58999997</v>
      </c>
      <c r="E29" s="11">
        <f t="shared" ref="E29:H29" si="11">E30</f>
        <v>47699023.530000001</v>
      </c>
      <c r="F29" s="7">
        <f t="shared" si="11"/>
        <v>0</v>
      </c>
      <c r="G29" s="7">
        <f t="shared" si="11"/>
        <v>0</v>
      </c>
      <c r="H29" s="7">
        <f t="shared" si="11"/>
        <v>0</v>
      </c>
      <c r="I29" s="7">
        <f t="shared" si="1"/>
        <v>-274945172.06</v>
      </c>
      <c r="J29" s="28">
        <f t="shared" si="2"/>
        <v>14.8</v>
      </c>
      <c r="K29" s="7">
        <f t="shared" si="3"/>
        <v>-47699023.530000001</v>
      </c>
      <c r="L29" s="28">
        <f t="shared" si="4"/>
        <v>0</v>
      </c>
    </row>
    <row r="30" spans="1:12" ht="37.5" x14ac:dyDescent="0.3">
      <c r="A30" s="25" t="s">
        <v>60</v>
      </c>
      <c r="B30" s="21" t="s">
        <v>34</v>
      </c>
      <c r="C30" s="20" t="s">
        <v>99</v>
      </c>
      <c r="D30" s="7">
        <v>322644195.58999997</v>
      </c>
      <c r="E30" s="10">
        <v>47699023.530000001</v>
      </c>
      <c r="F30" s="9">
        <v>0</v>
      </c>
      <c r="G30" s="9">
        <v>0</v>
      </c>
      <c r="H30" s="7">
        <v>0</v>
      </c>
      <c r="I30" s="7">
        <f t="shared" si="1"/>
        <v>-274945172.06</v>
      </c>
      <c r="J30" s="28">
        <f t="shared" si="2"/>
        <v>14.8</v>
      </c>
      <c r="K30" s="7">
        <f t="shared" si="3"/>
        <v>-47699023.530000001</v>
      </c>
      <c r="L30" s="28">
        <f t="shared" si="4"/>
        <v>0</v>
      </c>
    </row>
    <row r="31" spans="1:12" ht="44.25" customHeight="1" x14ac:dyDescent="0.3">
      <c r="A31" s="25" t="s">
        <v>8</v>
      </c>
      <c r="B31" s="21" t="s">
        <v>35</v>
      </c>
      <c r="C31" s="20" t="s">
        <v>140</v>
      </c>
      <c r="D31" s="7">
        <f>D32+D33</f>
        <v>140741014.21000001</v>
      </c>
      <c r="E31" s="11">
        <f t="shared" ref="E31:H31" si="12">E32+E33</f>
        <v>18024530.210000001</v>
      </c>
      <c r="F31" s="7">
        <f t="shared" si="12"/>
        <v>20674600</v>
      </c>
      <c r="G31" s="7">
        <f t="shared" si="12"/>
        <v>19885500</v>
      </c>
      <c r="H31" s="7">
        <f t="shared" si="12"/>
        <v>19885500</v>
      </c>
      <c r="I31" s="7">
        <f t="shared" si="1"/>
        <v>-122716484</v>
      </c>
      <c r="J31" s="28">
        <f t="shared" si="2"/>
        <v>12.8</v>
      </c>
      <c r="K31" s="7">
        <f t="shared" si="3"/>
        <v>2650069.79</v>
      </c>
      <c r="L31" s="28">
        <f t="shared" si="4"/>
        <v>114.7</v>
      </c>
    </row>
    <row r="32" spans="1:12" x14ac:dyDescent="0.3">
      <c r="A32" s="25" t="s">
        <v>61</v>
      </c>
      <c r="B32" s="21" t="s">
        <v>36</v>
      </c>
      <c r="C32" s="20" t="s">
        <v>100</v>
      </c>
      <c r="D32" s="7">
        <v>14083527.460000001</v>
      </c>
      <c r="E32" s="10">
        <v>14885200</v>
      </c>
      <c r="F32" s="9">
        <v>20523300</v>
      </c>
      <c r="G32" s="9">
        <v>19734200</v>
      </c>
      <c r="H32" s="9">
        <v>19734200</v>
      </c>
      <c r="I32" s="7">
        <f t="shared" si="1"/>
        <v>801672.54</v>
      </c>
      <c r="J32" s="28">
        <f t="shared" si="2"/>
        <v>105.7</v>
      </c>
      <c r="K32" s="7">
        <f t="shared" si="3"/>
        <v>5638100</v>
      </c>
      <c r="L32" s="28">
        <f t="shared" si="4"/>
        <v>137.9</v>
      </c>
    </row>
    <row r="33" spans="1:12" x14ac:dyDescent="0.3">
      <c r="A33" s="25" t="s">
        <v>62</v>
      </c>
      <c r="B33" s="21" t="s">
        <v>37</v>
      </c>
      <c r="C33" s="20" t="s">
        <v>101</v>
      </c>
      <c r="D33" s="7">
        <v>126657486.75</v>
      </c>
      <c r="E33" s="10">
        <v>3139330.21</v>
      </c>
      <c r="F33" s="9">
        <v>151300</v>
      </c>
      <c r="G33" s="9">
        <v>151300</v>
      </c>
      <c r="H33" s="7">
        <v>151300</v>
      </c>
      <c r="I33" s="7">
        <f>E33-D33</f>
        <v>-123518156.54000001</v>
      </c>
      <c r="J33" s="28">
        <f t="shared" si="2"/>
        <v>2.5</v>
      </c>
      <c r="K33" s="7">
        <f t="shared" si="3"/>
        <v>-2988030.21</v>
      </c>
      <c r="L33" s="28">
        <f t="shared" si="4"/>
        <v>4.8</v>
      </c>
    </row>
    <row r="34" spans="1:12" ht="37.5" x14ac:dyDescent="0.3">
      <c r="A34" s="19" t="s">
        <v>9</v>
      </c>
      <c r="B34" s="21" t="s">
        <v>38</v>
      </c>
      <c r="C34" s="20" t="s">
        <v>102</v>
      </c>
      <c r="D34" s="7">
        <f>D35+D36+D37</f>
        <v>6743974.4199999999</v>
      </c>
      <c r="E34" s="11">
        <f t="shared" ref="E34:H34" si="13">E35+E36+E37</f>
        <v>15078832.119999999</v>
      </c>
      <c r="F34" s="7">
        <f t="shared" si="13"/>
        <v>2454000</v>
      </c>
      <c r="G34" s="7">
        <f t="shared" si="13"/>
        <v>2554000</v>
      </c>
      <c r="H34" s="7">
        <f t="shared" si="13"/>
        <v>1578000</v>
      </c>
      <c r="I34" s="7">
        <f t="shared" si="1"/>
        <v>8334857.7000000002</v>
      </c>
      <c r="J34" s="28">
        <f t="shared" si="2"/>
        <v>223.6</v>
      </c>
      <c r="K34" s="7">
        <f t="shared" si="3"/>
        <v>-12624832.119999999</v>
      </c>
      <c r="L34" s="28">
        <f t="shared" si="4"/>
        <v>16.3</v>
      </c>
    </row>
    <row r="35" spans="1:12" x14ac:dyDescent="0.3">
      <c r="A35" s="19" t="s">
        <v>63</v>
      </c>
      <c r="B35" s="21" t="s">
        <v>39</v>
      </c>
      <c r="C35" s="20" t="s">
        <v>103</v>
      </c>
      <c r="D35" s="7">
        <v>3670121.23</v>
      </c>
      <c r="E35" s="10">
        <v>1428000</v>
      </c>
      <c r="F35" s="9">
        <v>2004000</v>
      </c>
      <c r="G35" s="9">
        <v>2004000</v>
      </c>
      <c r="H35" s="9">
        <v>1428000</v>
      </c>
      <c r="I35" s="7">
        <f t="shared" si="1"/>
        <v>-2242121.23</v>
      </c>
      <c r="J35" s="28">
        <f t="shared" si="2"/>
        <v>38.9</v>
      </c>
      <c r="K35" s="7">
        <f t="shared" si="3"/>
        <v>576000</v>
      </c>
      <c r="L35" s="28">
        <f t="shared" si="4"/>
        <v>140.30000000000001</v>
      </c>
    </row>
    <row r="36" spans="1:12" ht="141" customHeight="1" x14ac:dyDescent="0.3">
      <c r="A36" s="19" t="s">
        <v>64</v>
      </c>
      <c r="B36" s="21" t="s">
        <v>40</v>
      </c>
      <c r="C36" s="20" t="s">
        <v>104</v>
      </c>
      <c r="D36" s="7">
        <v>547645.15</v>
      </c>
      <c r="E36" s="10">
        <v>1277708.33</v>
      </c>
      <c r="F36" s="9">
        <v>300000</v>
      </c>
      <c r="G36" s="9">
        <v>400000</v>
      </c>
      <c r="H36" s="9">
        <v>0</v>
      </c>
      <c r="I36" s="7">
        <f t="shared" si="1"/>
        <v>730063.18</v>
      </c>
      <c r="J36" s="28">
        <f t="shared" si="2"/>
        <v>233.3</v>
      </c>
      <c r="K36" s="7">
        <f t="shared" si="3"/>
        <v>-977708.33</v>
      </c>
      <c r="L36" s="28">
        <f t="shared" si="4"/>
        <v>23.5</v>
      </c>
    </row>
    <row r="37" spans="1:12" ht="66" customHeight="1" x14ac:dyDescent="0.3">
      <c r="A37" s="19" t="s">
        <v>65</v>
      </c>
      <c r="B37" s="21" t="s">
        <v>41</v>
      </c>
      <c r="C37" s="20" t="s">
        <v>105</v>
      </c>
      <c r="D37" s="7">
        <v>2526208.04</v>
      </c>
      <c r="E37" s="10">
        <v>12373123.789999999</v>
      </c>
      <c r="F37" s="9">
        <v>150000</v>
      </c>
      <c r="G37" s="9">
        <v>150000</v>
      </c>
      <c r="H37" s="9">
        <v>150000</v>
      </c>
      <c r="I37" s="7">
        <f t="shared" si="1"/>
        <v>9846915.75</v>
      </c>
      <c r="J37" s="28">
        <f t="shared" si="2"/>
        <v>489.8</v>
      </c>
      <c r="K37" s="7">
        <f t="shared" si="3"/>
        <v>-12223123.789999999</v>
      </c>
      <c r="L37" s="28">
        <f t="shared" si="4"/>
        <v>1.2</v>
      </c>
    </row>
    <row r="38" spans="1:12" ht="30.75" customHeight="1" x14ac:dyDescent="0.3">
      <c r="A38" s="19" t="s">
        <v>10</v>
      </c>
      <c r="B38" s="26" t="s">
        <v>42</v>
      </c>
      <c r="C38" s="20" t="s">
        <v>106</v>
      </c>
      <c r="D38" s="7">
        <f>D39+D40+D41+D43+D44+D42</f>
        <v>31928918.690000001</v>
      </c>
      <c r="E38" s="11">
        <f>E39+E40+E41+E43+E44+E42</f>
        <v>34298217.439999998</v>
      </c>
      <c r="F38" s="7">
        <f t="shared" ref="F38:H38" si="14">F39+F40+F41+F43+F44+F42</f>
        <v>26777700</v>
      </c>
      <c r="G38" s="7">
        <f t="shared" si="14"/>
        <v>26777700</v>
      </c>
      <c r="H38" s="7">
        <f t="shared" si="14"/>
        <v>26777700</v>
      </c>
      <c r="I38" s="7">
        <f t="shared" si="1"/>
        <v>2369298.75</v>
      </c>
      <c r="J38" s="28">
        <f t="shared" si="2"/>
        <v>107.4</v>
      </c>
      <c r="K38" s="7">
        <f t="shared" si="3"/>
        <v>-7520517.4400000004</v>
      </c>
      <c r="L38" s="28">
        <f t="shared" si="4"/>
        <v>78.099999999999994</v>
      </c>
    </row>
    <row r="39" spans="1:12" ht="63" customHeight="1" x14ac:dyDescent="0.3">
      <c r="A39" s="19" t="s">
        <v>66</v>
      </c>
      <c r="B39" s="27" t="s">
        <v>125</v>
      </c>
      <c r="C39" s="20" t="s">
        <v>126</v>
      </c>
      <c r="D39" s="8">
        <v>135950</v>
      </c>
      <c r="E39" s="11">
        <v>169300</v>
      </c>
      <c r="F39" s="9">
        <v>192200</v>
      </c>
      <c r="G39" s="9">
        <v>192200</v>
      </c>
      <c r="H39" s="9">
        <v>192200</v>
      </c>
      <c r="I39" s="7">
        <f t="shared" si="1"/>
        <v>33350</v>
      </c>
      <c r="J39" s="28">
        <f t="shared" si="2"/>
        <v>124.5</v>
      </c>
      <c r="K39" s="7">
        <f t="shared" si="3"/>
        <v>22900</v>
      </c>
      <c r="L39" s="28">
        <f t="shared" si="4"/>
        <v>113.5</v>
      </c>
    </row>
    <row r="40" spans="1:12" ht="63" customHeight="1" x14ac:dyDescent="0.3">
      <c r="A40" s="19" t="s">
        <v>67</v>
      </c>
      <c r="B40" s="27" t="s">
        <v>134</v>
      </c>
      <c r="C40" s="20" t="s">
        <v>135</v>
      </c>
      <c r="D40" s="8">
        <v>18783.080000000002</v>
      </c>
      <c r="E40" s="11">
        <v>15500</v>
      </c>
      <c r="F40" s="9">
        <v>6500</v>
      </c>
      <c r="G40" s="9">
        <v>6500</v>
      </c>
      <c r="H40" s="9">
        <v>6500</v>
      </c>
      <c r="I40" s="7">
        <f t="shared" si="1"/>
        <v>-3283.08</v>
      </c>
      <c r="J40" s="28">
        <f t="shared" si="2"/>
        <v>82.5</v>
      </c>
      <c r="K40" s="7">
        <f t="shared" si="3"/>
        <v>-9000</v>
      </c>
      <c r="L40" s="28">
        <f t="shared" si="4"/>
        <v>41.9</v>
      </c>
    </row>
    <row r="41" spans="1:12" ht="176.25" customHeight="1" x14ac:dyDescent="0.3">
      <c r="A41" s="19" t="s">
        <v>68</v>
      </c>
      <c r="B41" s="27" t="s">
        <v>127</v>
      </c>
      <c r="C41" s="20" t="s">
        <v>128</v>
      </c>
      <c r="D41" s="8">
        <v>10142148.369999999</v>
      </c>
      <c r="E41" s="11">
        <v>1150234.72</v>
      </c>
      <c r="F41" s="9">
        <v>2724500</v>
      </c>
      <c r="G41" s="9">
        <v>2724500</v>
      </c>
      <c r="H41" s="9">
        <v>2724500</v>
      </c>
      <c r="I41" s="7">
        <f t="shared" si="1"/>
        <v>-8991913.6500000004</v>
      </c>
      <c r="J41" s="28">
        <f t="shared" si="2"/>
        <v>11.3</v>
      </c>
      <c r="K41" s="7">
        <f t="shared" si="3"/>
        <v>1574265.28</v>
      </c>
      <c r="L41" s="28">
        <f t="shared" si="4"/>
        <v>236.9</v>
      </c>
    </row>
    <row r="42" spans="1:12" ht="102" customHeight="1" x14ac:dyDescent="0.3">
      <c r="A42" s="19" t="s">
        <v>69</v>
      </c>
      <c r="B42" s="27" t="s">
        <v>148</v>
      </c>
      <c r="C42" s="20" t="s">
        <v>149</v>
      </c>
      <c r="D42" s="8">
        <v>78976.75</v>
      </c>
      <c r="E42" s="11">
        <v>0</v>
      </c>
      <c r="F42" s="9">
        <v>0</v>
      </c>
      <c r="G42" s="9">
        <v>0</v>
      </c>
      <c r="H42" s="9">
        <v>0</v>
      </c>
      <c r="I42" s="7">
        <f t="shared" si="1"/>
        <v>-78976.75</v>
      </c>
      <c r="J42" s="28">
        <f t="shared" si="2"/>
        <v>0</v>
      </c>
      <c r="K42" s="7">
        <f t="shared" si="3"/>
        <v>0</v>
      </c>
      <c r="L42" s="28">
        <v>0</v>
      </c>
    </row>
    <row r="43" spans="1:12" ht="45" customHeight="1" x14ac:dyDescent="0.3">
      <c r="A43" s="19" t="s">
        <v>70</v>
      </c>
      <c r="B43" s="27" t="s">
        <v>129</v>
      </c>
      <c r="C43" s="20" t="s">
        <v>130</v>
      </c>
      <c r="D43" s="8">
        <v>15414.04</v>
      </c>
      <c r="E43" s="11">
        <v>15400</v>
      </c>
      <c r="F43" s="9">
        <v>0</v>
      </c>
      <c r="G43" s="9">
        <v>0</v>
      </c>
      <c r="H43" s="9">
        <v>0</v>
      </c>
      <c r="I43" s="7">
        <f t="shared" si="1"/>
        <v>-14.04</v>
      </c>
      <c r="J43" s="28">
        <f t="shared" si="2"/>
        <v>99.9</v>
      </c>
      <c r="K43" s="7">
        <f t="shared" si="3"/>
        <v>-15400</v>
      </c>
      <c r="L43" s="28">
        <f t="shared" si="4"/>
        <v>0</v>
      </c>
    </row>
    <row r="44" spans="1:12" ht="29.25" customHeight="1" x14ac:dyDescent="0.3">
      <c r="A44" s="19" t="s">
        <v>70</v>
      </c>
      <c r="B44" s="27" t="s">
        <v>131</v>
      </c>
      <c r="C44" s="20" t="s">
        <v>132</v>
      </c>
      <c r="D44" s="8">
        <v>21537646.449999999</v>
      </c>
      <c r="E44" s="11">
        <v>32947782.719999999</v>
      </c>
      <c r="F44" s="9">
        <v>23854500</v>
      </c>
      <c r="G44" s="9">
        <v>23854500</v>
      </c>
      <c r="H44" s="9">
        <v>23854500</v>
      </c>
      <c r="I44" s="7">
        <f t="shared" si="1"/>
        <v>11410136.27</v>
      </c>
      <c r="J44" s="28">
        <f t="shared" si="2"/>
        <v>153</v>
      </c>
      <c r="K44" s="7">
        <f t="shared" si="3"/>
        <v>-9093282.7200000007</v>
      </c>
      <c r="L44" s="28">
        <f t="shared" si="4"/>
        <v>72.400000000000006</v>
      </c>
    </row>
    <row r="45" spans="1:12" x14ac:dyDescent="0.3">
      <c r="A45" s="19" t="s">
        <v>11</v>
      </c>
      <c r="B45" s="27" t="s">
        <v>43</v>
      </c>
      <c r="C45" s="20" t="s">
        <v>107</v>
      </c>
      <c r="D45" s="7">
        <f>D46+D47+D48+D49</f>
        <v>339597.64</v>
      </c>
      <c r="E45" s="11">
        <f>E46+E47+E48+E49</f>
        <v>200996.61</v>
      </c>
      <c r="F45" s="7">
        <f t="shared" ref="F45:H45" si="15">F46+F47+F48</f>
        <v>0</v>
      </c>
      <c r="G45" s="7">
        <f t="shared" si="15"/>
        <v>0</v>
      </c>
      <c r="H45" s="7">
        <f t="shared" si="15"/>
        <v>0</v>
      </c>
      <c r="I45" s="7">
        <f t="shared" si="1"/>
        <v>-138601.03</v>
      </c>
      <c r="J45" s="28">
        <f t="shared" si="2"/>
        <v>59.2</v>
      </c>
      <c r="K45" s="7">
        <f t="shared" si="3"/>
        <v>-200996.61</v>
      </c>
      <c r="L45" s="28">
        <f t="shared" si="4"/>
        <v>0</v>
      </c>
    </row>
    <row r="46" spans="1:12" ht="37.5" x14ac:dyDescent="0.3">
      <c r="A46" s="19" t="s">
        <v>71</v>
      </c>
      <c r="B46" s="27" t="s">
        <v>142</v>
      </c>
      <c r="C46" s="20" t="s">
        <v>144</v>
      </c>
      <c r="D46" s="9">
        <v>-109919.33</v>
      </c>
      <c r="E46" s="10">
        <v>0</v>
      </c>
      <c r="F46" s="9">
        <v>0</v>
      </c>
      <c r="G46" s="9">
        <v>0</v>
      </c>
      <c r="H46" s="9">
        <v>0</v>
      </c>
      <c r="I46" s="7">
        <f t="shared" si="1"/>
        <v>109919.33</v>
      </c>
      <c r="J46" s="28">
        <f t="shared" si="2"/>
        <v>0</v>
      </c>
      <c r="K46" s="7">
        <f t="shared" si="3"/>
        <v>0</v>
      </c>
      <c r="L46" s="28">
        <v>0</v>
      </c>
    </row>
    <row r="47" spans="1:12" ht="37.5" x14ac:dyDescent="0.3">
      <c r="A47" s="25" t="s">
        <v>72</v>
      </c>
      <c r="B47" s="27" t="s">
        <v>143</v>
      </c>
      <c r="C47" s="20" t="s">
        <v>145</v>
      </c>
      <c r="D47" s="7">
        <v>0</v>
      </c>
      <c r="E47" s="11">
        <v>0</v>
      </c>
      <c r="F47" s="9">
        <v>0</v>
      </c>
      <c r="G47" s="9">
        <v>0</v>
      </c>
      <c r="H47" s="9">
        <v>0</v>
      </c>
      <c r="I47" s="7">
        <f t="shared" si="1"/>
        <v>0</v>
      </c>
      <c r="J47" s="28">
        <v>0</v>
      </c>
      <c r="K47" s="7">
        <f t="shared" si="3"/>
        <v>0</v>
      </c>
      <c r="L47" s="28">
        <v>0</v>
      </c>
    </row>
    <row r="48" spans="1:12" ht="43.5" customHeight="1" x14ac:dyDescent="0.3">
      <c r="A48" s="25" t="s">
        <v>141</v>
      </c>
      <c r="B48" s="27" t="s">
        <v>150</v>
      </c>
      <c r="C48" s="20" t="s">
        <v>151</v>
      </c>
      <c r="D48" s="7">
        <v>414993.65</v>
      </c>
      <c r="E48" s="11">
        <v>200996.61</v>
      </c>
      <c r="F48" s="9">
        <v>0</v>
      </c>
      <c r="G48" s="9">
        <v>0</v>
      </c>
      <c r="H48" s="9">
        <v>0</v>
      </c>
      <c r="I48" s="7">
        <f t="shared" si="1"/>
        <v>-213997.04</v>
      </c>
      <c r="J48" s="28">
        <f t="shared" si="2"/>
        <v>48.4</v>
      </c>
      <c r="K48" s="7">
        <f t="shared" si="3"/>
        <v>-200996.61</v>
      </c>
      <c r="L48" s="28">
        <f t="shared" si="4"/>
        <v>0</v>
      </c>
    </row>
    <row r="49" spans="1:12" ht="119.25" customHeight="1" x14ac:dyDescent="0.3">
      <c r="A49" s="25" t="s">
        <v>163</v>
      </c>
      <c r="B49" s="27" t="s">
        <v>165</v>
      </c>
      <c r="C49" s="20" t="s">
        <v>164</v>
      </c>
      <c r="D49" s="7">
        <v>34523.32</v>
      </c>
      <c r="E49" s="11">
        <v>0</v>
      </c>
      <c r="F49" s="9">
        <v>0</v>
      </c>
      <c r="G49" s="9">
        <v>0</v>
      </c>
      <c r="H49" s="9">
        <v>0</v>
      </c>
      <c r="I49" s="7">
        <f t="shared" si="1"/>
        <v>-34523.32</v>
      </c>
      <c r="J49" s="28">
        <f t="shared" si="2"/>
        <v>0</v>
      </c>
      <c r="K49" s="7">
        <f t="shared" si="3"/>
        <v>0</v>
      </c>
      <c r="L49" s="28">
        <v>0</v>
      </c>
    </row>
    <row r="50" spans="1:12" ht="31.5" customHeight="1" x14ac:dyDescent="0.3">
      <c r="A50" s="19"/>
      <c r="B50" s="27" t="s">
        <v>44</v>
      </c>
      <c r="C50" s="20" t="s">
        <v>108</v>
      </c>
      <c r="D50" s="7">
        <f>D51+D56+D57+D59+D60+D58</f>
        <v>3249097010.8099999</v>
      </c>
      <c r="E50" s="11">
        <f>E51+E56+E57+E59+E60+E58</f>
        <v>3628034588.3600001</v>
      </c>
      <c r="F50" s="7">
        <f t="shared" ref="F50:H50" si="16">F51+F56+F57+F59+F60+F58</f>
        <v>3729994882</v>
      </c>
      <c r="G50" s="7">
        <f t="shared" si="16"/>
        <v>3950028200</v>
      </c>
      <c r="H50" s="7">
        <f t="shared" si="16"/>
        <v>3899715100</v>
      </c>
      <c r="I50" s="7">
        <f t="shared" si="1"/>
        <v>378937577.55000001</v>
      </c>
      <c r="J50" s="28">
        <f t="shared" si="2"/>
        <v>111.7</v>
      </c>
      <c r="K50" s="7">
        <f t="shared" si="3"/>
        <v>101960293.64</v>
      </c>
      <c r="L50" s="28">
        <f t="shared" si="4"/>
        <v>102.8</v>
      </c>
    </row>
    <row r="51" spans="1:12" ht="56.25" x14ac:dyDescent="0.3">
      <c r="A51" s="19" t="s">
        <v>12</v>
      </c>
      <c r="B51" s="27" t="s">
        <v>45</v>
      </c>
      <c r="C51" s="20" t="s">
        <v>109</v>
      </c>
      <c r="D51" s="7">
        <f>D52+D53+D54+D55</f>
        <v>3139320403.9099998</v>
      </c>
      <c r="E51" s="11">
        <f t="shared" ref="E51:H51" si="17">E52+E53+E54+E55</f>
        <v>3401728294.4499998</v>
      </c>
      <c r="F51" s="7">
        <f t="shared" si="17"/>
        <v>3729994882</v>
      </c>
      <c r="G51" s="7">
        <f t="shared" si="17"/>
        <v>3950028200</v>
      </c>
      <c r="H51" s="7">
        <f t="shared" si="17"/>
        <v>3899715100</v>
      </c>
      <c r="I51" s="7">
        <f t="shared" si="1"/>
        <v>262407890.53999999</v>
      </c>
      <c r="J51" s="28">
        <f t="shared" si="2"/>
        <v>108.4</v>
      </c>
      <c r="K51" s="7">
        <f t="shared" si="3"/>
        <v>328266587.55000001</v>
      </c>
      <c r="L51" s="28">
        <f t="shared" si="4"/>
        <v>109.6</v>
      </c>
    </row>
    <row r="52" spans="1:12" ht="37.5" x14ac:dyDescent="0.3">
      <c r="A52" s="19" t="s">
        <v>73</v>
      </c>
      <c r="B52" s="27" t="s">
        <v>120</v>
      </c>
      <c r="C52" s="20" t="s">
        <v>110</v>
      </c>
      <c r="D52" s="7">
        <v>209681300</v>
      </c>
      <c r="E52" s="11">
        <v>158054800</v>
      </c>
      <c r="F52" s="9">
        <v>156739400</v>
      </c>
      <c r="G52" s="9">
        <v>0</v>
      </c>
      <c r="H52" s="9">
        <v>0</v>
      </c>
      <c r="I52" s="7">
        <f t="shared" si="1"/>
        <v>-51626500</v>
      </c>
      <c r="J52" s="28">
        <f t="shared" si="2"/>
        <v>75.400000000000006</v>
      </c>
      <c r="K52" s="7">
        <f t="shared" si="3"/>
        <v>-1315400</v>
      </c>
      <c r="L52" s="28">
        <f t="shared" si="4"/>
        <v>99.2</v>
      </c>
    </row>
    <row r="53" spans="1:12" ht="40.5" customHeight="1" x14ac:dyDescent="0.3">
      <c r="A53" s="19" t="s">
        <v>74</v>
      </c>
      <c r="B53" s="27" t="s">
        <v>116</v>
      </c>
      <c r="C53" s="20" t="s">
        <v>111</v>
      </c>
      <c r="D53" s="7">
        <v>717190692.97000003</v>
      </c>
      <c r="E53" s="11">
        <v>848128113.02999997</v>
      </c>
      <c r="F53" s="9">
        <v>1016362200</v>
      </c>
      <c r="G53" s="9">
        <v>1333406800</v>
      </c>
      <c r="H53" s="9">
        <v>1243363200</v>
      </c>
      <c r="I53" s="7">
        <f t="shared" si="1"/>
        <v>130937420.06</v>
      </c>
      <c r="J53" s="28">
        <f t="shared" si="2"/>
        <v>118.3</v>
      </c>
      <c r="K53" s="7">
        <f t="shared" si="3"/>
        <v>168234086.97</v>
      </c>
      <c r="L53" s="28">
        <f t="shared" si="4"/>
        <v>119.8</v>
      </c>
    </row>
    <row r="54" spans="1:12" ht="37.5" x14ac:dyDescent="0.3">
      <c r="A54" s="19" t="s">
        <v>75</v>
      </c>
      <c r="B54" s="27" t="s">
        <v>117</v>
      </c>
      <c r="C54" s="20" t="s">
        <v>112</v>
      </c>
      <c r="D54" s="7">
        <v>1983810690.1700001</v>
      </c>
      <c r="E54" s="11">
        <v>2274246700</v>
      </c>
      <c r="F54" s="9">
        <v>2456999300</v>
      </c>
      <c r="G54" s="9">
        <v>2522461400</v>
      </c>
      <c r="H54" s="9">
        <v>2562391500</v>
      </c>
      <c r="I54" s="7">
        <f t="shared" si="1"/>
        <v>290436009.82999998</v>
      </c>
      <c r="J54" s="28">
        <f t="shared" si="2"/>
        <v>114.6</v>
      </c>
      <c r="K54" s="7">
        <f t="shared" si="3"/>
        <v>182752600</v>
      </c>
      <c r="L54" s="28">
        <f t="shared" si="4"/>
        <v>108</v>
      </c>
    </row>
    <row r="55" spans="1:12" ht="25.5" customHeight="1" x14ac:dyDescent="0.3">
      <c r="A55" s="19" t="s">
        <v>76</v>
      </c>
      <c r="B55" s="27" t="s">
        <v>121</v>
      </c>
      <c r="C55" s="20" t="s">
        <v>113</v>
      </c>
      <c r="D55" s="7">
        <v>228637720.77000001</v>
      </c>
      <c r="E55" s="11">
        <v>121298681.42</v>
      </c>
      <c r="F55" s="9">
        <v>99893982</v>
      </c>
      <c r="G55" s="9">
        <v>94160000</v>
      </c>
      <c r="H55" s="9">
        <v>93960400</v>
      </c>
      <c r="I55" s="7">
        <f>E55-D55</f>
        <v>-107339039.34999999</v>
      </c>
      <c r="J55" s="28">
        <f t="shared" si="2"/>
        <v>53.1</v>
      </c>
      <c r="K55" s="7">
        <f t="shared" si="3"/>
        <v>-21404699.420000002</v>
      </c>
      <c r="L55" s="28">
        <f t="shared" si="4"/>
        <v>82.4</v>
      </c>
    </row>
    <row r="56" spans="1:12" ht="43.5" customHeight="1" x14ac:dyDescent="0.3">
      <c r="A56" s="19" t="s">
        <v>13</v>
      </c>
      <c r="B56" s="27" t="s">
        <v>146</v>
      </c>
      <c r="C56" s="20" t="s">
        <v>147</v>
      </c>
      <c r="D56" s="7">
        <v>423400</v>
      </c>
      <c r="E56" s="11">
        <v>0</v>
      </c>
      <c r="F56" s="9">
        <v>0</v>
      </c>
      <c r="G56" s="9">
        <v>0</v>
      </c>
      <c r="H56" s="9">
        <v>0</v>
      </c>
      <c r="I56" s="7">
        <f t="shared" si="1"/>
        <v>-423400</v>
      </c>
      <c r="J56" s="28">
        <f t="shared" si="2"/>
        <v>0</v>
      </c>
      <c r="K56" s="7">
        <f t="shared" si="3"/>
        <v>0</v>
      </c>
      <c r="L56" s="28">
        <v>0</v>
      </c>
    </row>
    <row r="57" spans="1:12" ht="47.25" customHeight="1" x14ac:dyDescent="0.3">
      <c r="A57" s="19" t="s">
        <v>153</v>
      </c>
      <c r="B57" s="27" t="s">
        <v>123</v>
      </c>
      <c r="C57" s="20" t="s">
        <v>139</v>
      </c>
      <c r="D57" s="7">
        <v>215808213.44</v>
      </c>
      <c r="E57" s="11">
        <v>237913560.06999999</v>
      </c>
      <c r="F57" s="9">
        <v>0</v>
      </c>
      <c r="G57" s="9">
        <v>0</v>
      </c>
      <c r="H57" s="9">
        <v>0</v>
      </c>
      <c r="I57" s="7">
        <f>E57-D57</f>
        <v>22105346.629999999</v>
      </c>
      <c r="J57" s="28">
        <f t="shared" si="2"/>
        <v>110.2</v>
      </c>
      <c r="K57" s="7">
        <f t="shared" si="3"/>
        <v>-237913560.06999999</v>
      </c>
      <c r="L57" s="28">
        <f t="shared" si="4"/>
        <v>0</v>
      </c>
    </row>
    <row r="58" spans="1:12" ht="47.25" customHeight="1" x14ac:dyDescent="0.3">
      <c r="A58" s="19" t="s">
        <v>136</v>
      </c>
      <c r="B58" s="27" t="s">
        <v>155</v>
      </c>
      <c r="C58" s="20" t="s">
        <v>156</v>
      </c>
      <c r="D58" s="7">
        <v>0</v>
      </c>
      <c r="E58" s="11">
        <v>0</v>
      </c>
      <c r="F58" s="9">
        <v>0</v>
      </c>
      <c r="G58" s="9">
        <v>0</v>
      </c>
      <c r="H58" s="9">
        <v>0</v>
      </c>
      <c r="I58" s="7">
        <f t="shared" si="1"/>
        <v>0</v>
      </c>
      <c r="J58" s="28">
        <v>0</v>
      </c>
      <c r="K58" s="7">
        <f t="shared" si="3"/>
        <v>0</v>
      </c>
      <c r="L58" s="28">
        <v>0</v>
      </c>
    </row>
    <row r="59" spans="1:12" ht="81.75" customHeight="1" x14ac:dyDescent="0.3">
      <c r="A59" s="19" t="s">
        <v>138</v>
      </c>
      <c r="B59" s="27" t="s">
        <v>46</v>
      </c>
      <c r="C59" s="20" t="s">
        <v>122</v>
      </c>
      <c r="D59" s="7">
        <v>321600.67</v>
      </c>
      <c r="E59" s="11">
        <v>304429.02</v>
      </c>
      <c r="F59" s="9">
        <v>0</v>
      </c>
      <c r="G59" s="9">
        <v>0</v>
      </c>
      <c r="H59" s="9">
        <v>0</v>
      </c>
      <c r="I59" s="7">
        <f>E59-D59</f>
        <v>-17171.650000000001</v>
      </c>
      <c r="J59" s="28">
        <f t="shared" si="2"/>
        <v>94.7</v>
      </c>
      <c r="K59" s="7">
        <f t="shared" si="3"/>
        <v>-304429.02</v>
      </c>
      <c r="L59" s="28">
        <f t="shared" si="4"/>
        <v>0</v>
      </c>
    </row>
    <row r="60" spans="1:12" ht="56.25" x14ac:dyDescent="0.3">
      <c r="A60" s="19" t="s">
        <v>154</v>
      </c>
      <c r="B60" s="27" t="s">
        <v>47</v>
      </c>
      <c r="C60" s="20" t="s">
        <v>114</v>
      </c>
      <c r="D60" s="7">
        <v>-106776607.20999999</v>
      </c>
      <c r="E60" s="11">
        <v>-11911695.18</v>
      </c>
      <c r="F60" s="9">
        <v>0</v>
      </c>
      <c r="G60" s="9">
        <v>0</v>
      </c>
      <c r="H60" s="9">
        <v>0</v>
      </c>
      <c r="I60" s="7">
        <f t="shared" si="1"/>
        <v>94864912.030000001</v>
      </c>
      <c r="J60" s="28">
        <f t="shared" si="2"/>
        <v>11.2</v>
      </c>
      <c r="K60" s="7">
        <f t="shared" si="3"/>
        <v>11911695.18</v>
      </c>
      <c r="L60" s="28">
        <f t="shared" si="4"/>
        <v>0</v>
      </c>
    </row>
    <row r="61" spans="1:12" ht="28.5" customHeight="1" x14ac:dyDescent="0.3"/>
    <row r="62" spans="1:12" ht="63.75" customHeight="1" x14ac:dyDescent="0.3">
      <c r="A62" s="38" t="s">
        <v>178</v>
      </c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</row>
    <row r="65" spans="4:5" x14ac:dyDescent="0.3">
      <c r="D65" s="4"/>
      <c r="E65" s="13"/>
    </row>
    <row r="66" spans="4:5" x14ac:dyDescent="0.3">
      <c r="D66" s="4"/>
      <c r="E66" s="13"/>
    </row>
  </sheetData>
  <customSheetViews>
    <customSheetView guid="{160F787A-22F3-43B5-9A33-36FAC870A14F}" scale="60" showPageBreaks="1" showGridLines="0" fitToPage="1" printArea="1" view="pageBreakPreview" topLeftCell="B28">
      <selection activeCell="H33" sqref="H33"/>
      <pageMargins left="0.39370078740157483" right="0.39370078740157483" top="0.28999999999999998" bottom="0.19685039370078741" header="0.51181102362204722" footer="0.51181102362204722"/>
      <pageSetup paperSize="9" scale="47" firstPageNumber="25" fitToHeight="0" orientation="landscape" useFirstPageNumber="1" r:id="rId1"/>
    </customSheetView>
    <customSheetView guid="{B3365E97-AD1B-44E7-A643-0049F1E0C955}" scale="60" showPageBreaks="1" showGridLines="0" fitToPage="1" printArea="1" view="pageBreakPreview" topLeftCell="C31">
      <selection activeCell="H34" sqref="H34"/>
      <pageMargins left="0.39370078740157483" right="0.39370078740157483" top="0.28999999999999998" bottom="0.19685039370078741" header="0.51181102362204722" footer="0.51181102362204722"/>
      <pageSetup paperSize="9" scale="41" firstPageNumber="25" fitToHeight="0" orientation="landscape" useFirstPageNumber="1" r:id="rId2"/>
    </customSheetView>
  </customSheetViews>
  <mergeCells count="12">
    <mergeCell ref="A1:L1"/>
    <mergeCell ref="I2:J2"/>
    <mergeCell ref="K2:L2"/>
    <mergeCell ref="A2:A3"/>
    <mergeCell ref="B2:B3"/>
    <mergeCell ref="C2:C3"/>
    <mergeCell ref="D2:D3"/>
    <mergeCell ref="E2:E3"/>
    <mergeCell ref="F2:F3"/>
    <mergeCell ref="G2:G3"/>
    <mergeCell ref="H2:H3"/>
    <mergeCell ref="A62:L62"/>
  </mergeCells>
  <pageMargins left="0.39370078740157483" right="0.39370078740157483" top="0.28999999999999998" bottom="0.19685039370078741" header="0.51181102362204722" footer="0.51181102362204722"/>
  <pageSetup paperSize="256" scale="48" firstPageNumber="25" fitToHeight="0" orientation="landscape" useFirstPageNumber="1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Company>BSS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Харисова Р.В.</cp:lastModifiedBy>
  <cp:lastPrinted>2020-11-30T08:32:13Z</cp:lastPrinted>
  <dcterms:created xsi:type="dcterms:W3CDTF">2002-03-11T10:22:12Z</dcterms:created>
  <dcterms:modified xsi:type="dcterms:W3CDTF">2025-11-20T08:56:14Z</dcterms:modified>
</cp:coreProperties>
</file>